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D3D1707D-DF0B-44BE-B2FF-2B946C4EF9E4}" xr6:coauthVersionLast="47" xr6:coauthVersionMax="47" xr10:uidLastSave="{00000000-0000-0000-0000-000000000000}"/>
  <bookViews>
    <workbookView xWindow="30225" yWindow="-16320"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4" i="12" l="1"/>
  <c r="E12" i="12"/>
  <c r="E11" i="12"/>
  <c r="K10" i="12" l="1"/>
  <c r="F14" i="12" l="1"/>
  <c r="J10" i="12"/>
  <c r="K10" i="11"/>
  <c r="J10" i="11"/>
  <c r="I7" i="11"/>
  <c r="E13" i="12" l="1"/>
  <c r="F11" i="12"/>
  <c r="F13" i="12"/>
  <c r="I7" i="1" l="1"/>
  <c r="K10" i="1" l="1"/>
  <c r="J10" i="1"/>
  <c r="E37" i="1" l="1"/>
  <c r="E33" i="1"/>
  <c r="E29" i="1"/>
  <c r="E25" i="1"/>
  <c r="E21" i="1"/>
  <c r="E17" i="1"/>
  <c r="E13" i="1"/>
  <c r="E11" i="1"/>
  <c r="E36" i="1"/>
  <c r="E32" i="1"/>
  <c r="E28" i="1"/>
  <c r="E24" i="1"/>
  <c r="E20" i="1"/>
  <c r="E16" i="1"/>
  <c r="E12" i="1"/>
  <c r="E35" i="1"/>
  <c r="E31" i="1"/>
  <c r="E27" i="1"/>
  <c r="E23" i="1"/>
  <c r="E19" i="1"/>
  <c r="E15" i="1"/>
  <c r="E38" i="1"/>
  <c r="E34" i="1"/>
  <c r="E30" i="1"/>
  <c r="E18" i="1"/>
  <c r="E14" i="1"/>
  <c r="F37" i="1"/>
  <c r="F33" i="1"/>
  <c r="F29" i="1"/>
  <c r="F25" i="1"/>
  <c r="F21" i="1"/>
  <c r="F17" i="1"/>
  <c r="F13" i="1"/>
  <c r="F36" i="1"/>
  <c r="F32" i="1"/>
  <c r="F28" i="1"/>
  <c r="F24" i="1"/>
  <c r="F20" i="1"/>
  <c r="F16"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E19" i="11"/>
  <c r="F37" i="11" l="1"/>
  <c r="E37" i="11"/>
  <c r="E36" i="11"/>
  <c r="E35" i="11"/>
  <c r="E34" i="11"/>
  <c r="E33" i="11"/>
  <c r="E32" i="11"/>
  <c r="E30" i="11"/>
  <c r="E28" i="11"/>
  <c r="E31" i="11"/>
  <c r="E29" i="11"/>
  <c r="E25" i="11"/>
  <c r="E27" i="11"/>
  <c r="F26" i="11"/>
  <c r="E26" i="11"/>
  <c r="G26" i="11"/>
  <c r="E24" i="11"/>
  <c r="E21" i="11"/>
  <c r="E18" i="11"/>
  <c r="F17" i="11"/>
  <c r="E17" i="11"/>
  <c r="E20" i="11"/>
  <c r="F15" i="11"/>
  <c r="E15" i="11"/>
  <c r="F16" i="11"/>
  <c r="E16" i="11"/>
  <c r="G16" i="11"/>
  <c r="F18" i="11" l="1"/>
  <c r="F20" i="11"/>
  <c r="F21" i="11"/>
  <c r="F24" i="11"/>
  <c r="F25" i="11"/>
  <c r="F27" i="11"/>
  <c r="F28" i="11"/>
  <c r="F29" i="11"/>
  <c r="F30" i="11"/>
  <c r="F31" i="11"/>
  <c r="F32" i="11"/>
  <c r="F33" i="11"/>
  <c r="F34" i="11"/>
  <c r="F35" i="11"/>
  <c r="F36" i="11"/>
  <c r="G33" i="1" l="1"/>
  <c r="G24" i="1"/>
  <c r="G19" i="1"/>
  <c r="G32" i="1"/>
  <c r="G39" i="1"/>
  <c r="G35" i="1"/>
  <c r="G29" i="1"/>
  <c r="G14" i="1"/>
  <c r="G28" i="1"/>
  <c r="G30" i="1"/>
  <c r="G36" i="1"/>
  <c r="G23" i="1"/>
  <c r="G15" i="1"/>
  <c r="G18" i="1"/>
  <c r="G37" i="1"/>
  <c r="G20" i="1"/>
  <c r="G27" i="1"/>
  <c r="G17" i="1"/>
  <c r="G12" i="1"/>
  <c r="G11" i="1"/>
  <c r="G31" i="1"/>
  <c r="G21" i="1"/>
  <c r="G13" i="1"/>
  <c r="G16" i="1"/>
  <c r="G25" i="1"/>
  <c r="G34" i="1"/>
  <c r="G38" i="1"/>
  <c r="G15" i="11"/>
  <c r="G17" i="11"/>
  <c r="G32" i="11"/>
  <c r="G36" i="11"/>
  <c r="G37" i="11"/>
  <c r="G33" i="11"/>
  <c r="G29" i="11"/>
  <c r="G14" i="11"/>
  <c r="G34" i="11"/>
  <c r="G13" i="11"/>
  <c r="G28" i="11"/>
  <c r="G18" i="11"/>
  <c r="G11" i="11"/>
  <c r="G20" i="11"/>
  <c r="G30" i="11"/>
  <c r="G27" i="11"/>
  <c r="G25" i="11"/>
  <c r="G31" i="11"/>
  <c r="G35" i="11"/>
  <c r="G21" i="11"/>
  <c r="G24" i="11"/>
  <c r="G19" i="11"/>
  <c r="G39" i="11"/>
  <c r="E38" i="11" l="1"/>
  <c r="F38" i="11"/>
  <c r="G38" i="11"/>
  <c r="F12" i="12" l="1"/>
</calcChain>
</file>

<file path=xl/sharedStrings.xml><?xml version="1.0" encoding="utf-8"?>
<sst xmlns="http://schemas.openxmlformats.org/spreadsheetml/2006/main" count="163" uniqueCount="79">
  <si>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</si>
  <si>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</si>
  <si>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</si>
  <si>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</si>
  <si>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</si>
  <si>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</si>
  <si>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</si>
  <si>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</si>
  <si>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</si>
  <si>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</si>
  <si>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</si>
  <si>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</si>
  <si>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</si>
  <si>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</si>
  <si>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</si>
  <si>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</si>
  <si>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</si>
  <si>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</si>
  <si>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</si>
  <si>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</si>
  <si>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</si>
  <si>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</si>
  <si>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</si>
  <si>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</si>
  <si>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</si>
  <si>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</si>
  <si>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</si>
  <si>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</si>
  <si>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</si>
  <si>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</si>
  <si>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</si>
  <si>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</si>
  <si>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</si>
  <si>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</si>
  <si>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</si>
  <si>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</si>
  <si>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</si>
  <si>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</si>
  <si>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</si>
  <si>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</si>
  <si>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</si>
  <si>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</si>
  <si>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</si>
  <si>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</si>
  <si>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</si>
  <si>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</si>
  <si>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</si>
  <si>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</si>
  <si>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</si>
  <si>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</si>
  <si>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</si>
  <si>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</si>
  <si>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</si>
  <si>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</si>
  <si>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</si>
  <si>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r>
      <rPr>
        <b/>
        <sz val="12"/>
        <color rgb="FF575756"/>
        <rFont val="Arial"/>
        <family val="2"/>
      </rPr>
      <t>Source:</t>
    </r>
    <r>
      <rPr>
        <sz val="12"/>
        <color rgb="FF575756"/>
        <rFont val="Arial"/>
        <family val="2"/>
      </rPr>
      <t xml:space="preserve"> EU Commission, AHDB, Vion Farming, Danish Crown, AMI</t>
    </r>
  </si>
  <si>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</si>
  <si>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</si>
  <si>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</si>
  <si>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</si>
  <si>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</si>
  <si>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</si>
  <si>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</si>
  <si>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</si>
  <si>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</si>
  <si>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</si>
  <si>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</si>
  <si>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</si>
  <si>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</si>
  <si>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</si>
  <si>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</si>
  <si>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</si>
  <si>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</si>
  <si>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</si>
  <si>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</si>
  <si>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t xml:space="preserve">Last updated: </t>
    </r>
    <r>
      <rPr>
        <sz val="12"/>
        <color rgb="FF575756"/>
        <rFont val="Arial"/>
        <family val="2"/>
      </rPr>
      <t xml:space="preserve"> 09/04/2026</t>
    </r>
  </si>
  <si>
    <t/>
  </si>
  <si>
    <t>(*)</t>
  </si>
  <si>
    <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</si>
</sst>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0" fontId="15" fillId="0" borderId="0" xfId="0" applyFont="1" applyAlignment="1">
      <alignment horizontal="left" vertical="center"/>
    </xf>
    <xf numFmtId="0" fontId="14" fillId="0" borderId="0" xfId="0" applyFont="1" applyAlignment="1">
      <alignment horizontal="left"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39" fontId="28" fillId="10" borderId="0" xfId="14" applyFont="1" applyFill="1" applyAlignment="1">
      <alignment horizontal="left" vertical="top"/>
    </xf>
    <xf numFmtId="4" fontId="15" fillId="0" borderId="0" xfId="4" applyFont="1" applyAlignment="1">
      <alignment horizontal="left" vertical="top" wrapText="1"/>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0" fontId="15" fillId="0" borderId="0" xfId="0" applyFont="1" applyAlignment="1">
      <alignment vertical="center"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469537</xdr:colOff>
      <xdr:row>1</xdr:row>
      <xdr:rowOff>25446</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485776</xdr:colOff>
      <xdr:row>0</xdr:row>
      <xdr:rowOff>9525</xdr:rowOff>
    </xdr:from>
    <xdr:to>
      <xdr:col>7</xdr:col>
      <xdr:colOff>0</xdr:colOff>
      <xdr:row>1</xdr:row>
      <xdr:rowOff>17007</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534274" cy="342127"/>
        </a:xfrm>
        <a:prstGeom prst="rect">
          <a:avLst/>
        </a:prstGeom>
      </xdr:spPr>
    </xdr:pic>
    <xdr:clientData/>
  </xdr:twoCellAnchor>
  <xdr:twoCellAnchor editAs="oneCell">
    <xdr:from>
      <xdr:col>0</xdr:col>
      <xdr:colOff>0</xdr:colOff>
      <xdr:row>0</xdr:row>
      <xdr:rowOff>0</xdr:rowOff>
    </xdr:from>
    <xdr:to>
      <xdr:col>0</xdr:col>
      <xdr:colOff>503555</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30977</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67599" cy="342762"/>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484777</xdr:colOff>
      <xdr:row>1</xdr:row>
      <xdr:rowOff>27351</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9526</xdr:colOff>
      <xdr:row>1</xdr:row>
      <xdr:rowOff>37042</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850716" cy="364067"/>
        </a:xfrm>
        <a:prstGeom prst="rect">
          <a:avLst/>
        </a:prstGeom>
      </xdr:spPr>
    </xdr:pic>
    <xdr:clientData/>
  </xdr:twoCellAnchor>
  <xdr:twoCellAnchor editAs="oneCell">
    <xdr:from>
      <xdr:col>0</xdr:col>
      <xdr:colOff>0</xdr:colOff>
      <xdr:row>0</xdr:row>
      <xdr:rowOff>0</xdr:rowOff>
    </xdr:from>
    <xdr:to>
      <xdr:col>0</xdr:col>
      <xdr:colOff>516890</xdr:colOff>
      <xdr:row>1</xdr:row>
      <xdr:rowOff>9109</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46117</v>
      </c>
      <c r="F7" s="144"/>
      <c r="G7" s="145"/>
      <c r="H7" s="77"/>
      <c r="I7" s="126">
        <f>D7</f>
        <v>46117</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0" t="s">
        <v>43</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46110</v>
      </c>
      <c r="K10" s="112">
        <f>D7-364</f>
        <v>45753</v>
      </c>
      <c r="L10" s="15"/>
      <c r="M10" s="95"/>
      <c r="N10" s="15"/>
      <c r="O10" s="15"/>
      <c r="S10" s="105"/>
      <c r="T10" s="106"/>
      <c r="U10" s="106"/>
      <c r="Y10" s="16"/>
    </row>
    <row r="11" spans="1:15421" s="17" customFormat="1" ht="15" customHeight="1" x14ac:dyDescent="0.35">
      <c r="B11" s="18" t="s">
        <v>23</v>
      </c>
      <c r="C11" s="43">
        <v>2</v>
      </c>
      <c r="D11" s="19">
        <v>166.24</v>
      </c>
      <c r="E11" s="127">
        <f t="shared" ref="E11:E27" si="0">IFERROR(IF(D11="na","na",IF(D11="","",IF(J11="","",D11/J11*100-100))),"na")</f>
        <v>-1.1241301373936778</v>
      </c>
      <c r="F11" s="127">
        <f t="shared" ref="F11:F39" si="1">IF(D11="na","na",IF(ISERROR(IF(D11="","",IF(K11="","",D11/K11*100-100))),0,IF(D11="","",IF(K11="","",D11/K11*100-100))))</f>
        <v>-10.906265073155041</v>
      </c>
      <c r="G11" s="19">
        <f t="shared" ref="G11:G19" si="2">IF(D11="na","na",D11*$D$41)</f>
        <v>144.68294674285715</v>
      </c>
      <c r="H11" s="128"/>
      <c r="I11" s="129"/>
      <c r="J11" s="19">
        <v>168.13</v>
      </c>
      <c r="K11" s="19">
        <v>186.59</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v>214.72</v>
      </c>
      <c r="E12" s="130">
        <f t="shared" si="0"/>
        <v>0.96868240383712134</v>
      </c>
      <c r="F12" s="130">
        <f t="shared" si="1"/>
        <v>-15.706661380012918</v>
      </c>
      <c r="G12" s="23">
        <f>IF(D12="na","na",D12*$D$41)</f>
        <v>186.87633737142858</v>
      </c>
      <c r="H12" s="128"/>
      <c r="I12" s="131"/>
      <c r="J12" s="23">
        <v>212.66</v>
      </c>
      <c r="K12" s="23">
        <v>254.7295</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165.09549999999999</v>
      </c>
      <c r="E13" s="127">
        <f t="shared" si="0"/>
        <v>-0.37936523452822257</v>
      </c>
      <c r="F13" s="127">
        <f t="shared" si="1"/>
        <v>-10.473818436388868</v>
      </c>
      <c r="G13" s="19">
        <f t="shared" si="2"/>
        <v>143.68685896285714</v>
      </c>
      <c r="H13" s="128"/>
      <c r="I13" s="129"/>
      <c r="J13" s="19">
        <v>165.7242</v>
      </c>
      <c r="K13" s="19">
        <v>184.41030000000001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150.95099999999999</v>
      </c>
      <c r="E14" s="130">
        <f t="shared" si="0"/>
        <v>-0.18904116654070435</v>
      </c>
      <c r="F14" s="130">
        <f t="shared" si="1"/>
        <v>-14.022229335569108</v>
      </c>
      <c r="G14" s="23">
        <f t="shared" si="2"/>
        <v>131.37653689714287</v>
      </c>
      <c r="H14" s="128"/>
      <c r="I14" s="131"/>
      <c r="J14" s="23">
        <v>151.23689999999999</v>
      </c>
      <c r="K14" s="23">
        <v>175.56979999999999</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t="s">
        <v>68</v>
      </c>
      <c r="E15" s="127" t="str">
        <f t="shared" si="0"/>
        <v>na</v>
      </c>
      <c r="F15" s="127" t="str">
        <f t="shared" si="1"/>
        <v>na</v>
      </c>
      <c r="G15" s="19" t="str">
        <f t="shared" si="2"/>
        <v>na</v>
      </c>
      <c r="H15" s="128"/>
      <c r="I15" s="129"/>
      <c r="J15" s="19">
        <v>178.39</v>
      </c>
      <c r="K15" s="19">
        <v>199.68</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180.7</v>
      </c>
      <c r="E16" s="130">
        <f t="shared" si="0"/>
        <v>1.306273476481465</v>
      </c>
      <c r="F16" s="130">
        <f t="shared" si="1"/>
        <v>-2.9642358500698123</v>
      </c>
      <c r="G16" s="23">
        <f t="shared" si="2"/>
        <v>157.26785657142858</v>
      </c>
      <c r="H16" s="128"/>
      <c r="I16" s="131"/>
      <c r="J16" s="23">
        <v>178.37</v>
      </c>
      <c r="K16" s="23">
        <v>186.22</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128"/>
      <c r="I17" s="129"/>
      <c r="J17" s="19" t="s">
        <v>76</v>
      </c>
      <c r="K17" s="19" t="s">
        <v>77</v>
      </c>
      <c r="L17" s="37"/>
      <c r="M17" s="96">
        <v>10</v>
      </c>
      <c r="N17" s="37"/>
      <c r="O17" s="6"/>
      <c r="P17" s="38"/>
      <c r="Q17" s="38"/>
      <c r="R17" s="38"/>
      <c r="S17" s="107">
        <v>44374</v>
      </c>
    </row>
    <row r="18" spans="2:19" s="17" customFormat="1" ht="15" customHeight="1" x14ac:dyDescent="0.35">
      <c r="B18" s="22" t="s">
        <v>1</v>
      </c>
      <c r="C18" s="44">
        <v>9</v>
      </c>
      <c r="D18" s="23">
        <v>162.57</v>
      </c>
      <c r="E18" s="130">
        <f t="shared" si="0"/>
        <v>2.8728722394482133</v>
      </c>
      <c r="F18" s="130">
        <f t="shared" si="1"/>
        <v>-23.308802717237469</v>
      </c>
      <c r="G18" s="23">
        <f t="shared" si="2"/>
        <v>141.48885137142858</v>
      </c>
      <c r="H18" s="128"/>
      <c r="I18" s="131"/>
      <c r="J18" s="23">
        <v>158.03</v>
      </c>
      <c r="K18" s="23">
        <v>211.98</v>
      </c>
      <c r="L18" s="39"/>
      <c r="M18" s="97">
        <v>11</v>
      </c>
      <c r="N18" s="39"/>
      <c r="O18" s="6"/>
      <c r="P18" s="38"/>
      <c r="Q18" s="38"/>
      <c r="R18" s="38"/>
      <c r="S18" s="107">
        <v>44367</v>
      </c>
    </row>
    <row r="19" spans="2:19" s="17" customFormat="1" ht="15" customHeight="1" x14ac:dyDescent="0.35">
      <c r="B19" s="18" t="s">
        <v>25</v>
      </c>
      <c r="C19" s="43">
        <v>10</v>
      </c>
      <c r="D19" s="19" t="s">
        <v>68</v>
      </c>
      <c r="E19" s="127" t="str">
        <f t="shared" si="0"/>
        <v>na</v>
      </c>
      <c r="F19" s="127" t="str">
        <f t="shared" si="1"/>
        <v>na</v>
      </c>
      <c r="G19" s="19" t="str">
        <f t="shared" si="2"/>
        <v>na</v>
      </c>
      <c r="H19" s="128"/>
      <c r="I19" s="129"/>
      <c r="J19" s="19">
        <v>159</v>
      </c>
      <c r="K19" s="19">
        <v>185</v>
      </c>
      <c r="L19" s="37"/>
      <c r="M19" s="96">
        <v>12</v>
      </c>
      <c r="N19" s="37"/>
      <c r="O19" s="6"/>
      <c r="P19" s="38"/>
      <c r="Q19" s="38"/>
      <c r="R19" s="38"/>
      <c r="S19" s="107">
        <v>44360</v>
      </c>
    </row>
    <row r="20" spans="2:19" s="17" customFormat="1" ht="15" customHeight="1" x14ac:dyDescent="0.35">
      <c r="B20" s="22" t="s">
        <v>17</v>
      </c>
      <c r="C20" s="44">
        <v>11</v>
      </c>
      <c r="D20" s="23">
        <v>154.37</v>
      </c>
      <c r="E20" s="130">
        <f t="shared" si="0"/>
        <v>0.15571271004996845</v>
      </c>
      <c r="F20" s="130">
        <f t="shared" si="1"/>
        <v>-12.868995879663586</v>
      </c>
      <c r="G20" s="23">
        <f>IF(D20="na","na",D20*$D$41)</f>
        <v>134.35218051428572</v>
      </c>
      <c r="H20" s="128"/>
      <c r="I20" s="131"/>
      <c r="J20" s="23">
        <v>154.13</v>
      </c>
      <c r="K20" s="23">
        <v>177.17</v>
      </c>
      <c r="L20" s="39"/>
      <c r="M20" s="97">
        <v>13</v>
      </c>
      <c r="N20" s="39"/>
      <c r="O20" s="6"/>
      <c r="P20" s="38"/>
      <c r="Q20" s="38"/>
      <c r="R20" s="38"/>
      <c r="S20" s="107">
        <v>44353</v>
      </c>
    </row>
    <row r="21" spans="2:19" s="17" customFormat="1" ht="15" customHeight="1" x14ac:dyDescent="0.35">
      <c r="B21" s="18" t="s">
        <v>2</v>
      </c>
      <c r="C21" s="43">
        <v>12</v>
      </c>
      <c r="D21" s="19">
        <v>173.92</v>
      </c>
      <c r="E21" s="127">
        <f t="shared" si="0"/>
        <v>-0.63417699822888096</v>
      </c>
      <c r="F21" s="127">
        <f t="shared" si="1"/>
        <v>-17.086193745232649</v>
      </c>
      <c r="G21" s="19">
        <f>IF(D21="na","na",D21*$D$41)</f>
        <v>151.36704822857143</v>
      </c>
      <c r="H21" s="128"/>
      <c r="I21" s="129"/>
      <c r="J21" s="19">
        <v>175.03</v>
      </c>
      <c r="K21" s="19">
        <v>209.76</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28" si="3">IF(D22="na","na",D22*$D$41)</f>
        <v>na</v>
      </c>
      <c r="H22" s="128"/>
      <c r="I22" s="131"/>
      <c r="J22" s="23" t="s">
        <v>68</v>
      </c>
      <c r="K22" s="23" t="s">
        <v>68</v>
      </c>
      <c r="L22" s="39"/>
      <c r="M22" s="97">
        <v>15</v>
      </c>
      <c r="N22" s="39"/>
      <c r="O22" s="6"/>
      <c r="P22" s="38"/>
      <c r="Q22" s="38"/>
      <c r="R22" s="38"/>
      <c r="S22" s="107">
        <v>44339</v>
      </c>
    </row>
    <row r="23" spans="2:19" s="17" customFormat="1" ht="15" customHeight="1" x14ac:dyDescent="0.35">
      <c r="B23" s="18" t="s">
        <v>6</v>
      </c>
      <c r="C23" s="43">
        <v>14</v>
      </c>
      <c r="D23" s="19">
        <v>168.67</v>
      </c>
      <c r="E23" s="127">
        <f t="shared" si="0"/>
        <v>-0.24838843219588114</v>
      </c>
      <c r="F23" s="127">
        <f t="shared" si="1"/>
        <v>-7.7247114174735998</v>
      </c>
      <c r="G23" s="19">
        <f t="shared" si="3"/>
        <v>146.79783822857144</v>
      </c>
      <c r="H23" s="128"/>
      <c r="I23" s="129"/>
      <c r="J23" s="19">
        <v>169.09</v>
      </c>
      <c r="K23" s="19">
        <v>182.79</v>
      </c>
      <c r="L23" s="37"/>
      <c r="M23" s="96">
        <v>16</v>
      </c>
      <c r="N23" s="37"/>
      <c r="O23" s="6"/>
      <c r="P23" s="38"/>
      <c r="Q23" s="38"/>
      <c r="R23" s="38"/>
      <c r="S23" s="107">
        <v>44332</v>
      </c>
    </row>
    <row r="24" spans="2:19" s="17" customFormat="1" ht="15" customHeight="1" x14ac:dyDescent="0.35">
      <c r="B24" s="22" t="s">
        <v>20</v>
      </c>
      <c r="C24" s="44">
        <v>15</v>
      </c>
      <c r="D24" s="23">
        <v>193.25</v>
      </c>
      <c r="E24" s="130">
        <f t="shared" si="0"/>
        <v>-0.86184784281537929</v>
      </c>
      <c r="F24" s="130">
        <f t="shared" si="1"/>
        <v>-7.5668436408858213</v>
      </c>
      <c r="G24" s="23">
        <f t="shared" si="3"/>
        <v>168.19044428571431</v>
      </c>
      <c r="H24" s="128"/>
      <c r="I24" s="131"/>
      <c r="J24" s="23">
        <v>194.93</v>
      </c>
      <c r="K24" s="23">
        <v>209.07</v>
      </c>
      <c r="L24" s="39"/>
      <c r="M24" s="97">
        <v>17</v>
      </c>
      <c r="N24" s="39"/>
      <c r="O24" s="6"/>
      <c r="P24" s="38"/>
      <c r="Q24" s="38"/>
      <c r="R24" s="38"/>
      <c r="S24" s="107">
        <v>44325</v>
      </c>
    </row>
    <row r="25" spans="2:19" s="17" customFormat="1" ht="15" customHeight="1" x14ac:dyDescent="0.35">
      <c r="B25" s="18" t="s">
        <v>18</v>
      </c>
      <c r="C25" s="43">
        <v>16</v>
      </c>
      <c r="D25" s="19">
        <v>187.28</v>
      </c>
      <c r="E25" s="127">
        <f t="shared" si="0"/>
        <v>1.602136181575986E-2</v>
      </c>
      <c r="F25" s="127">
        <f t="shared" si="1"/>
        <v>-5.7378699416146617</v>
      </c>
      <c r="G25" s="19">
        <f t="shared" si="3"/>
        <v>162.9945997714286</v>
      </c>
      <c r="H25" s="128"/>
      <c r="I25" s="129"/>
      <c r="J25" s="19">
        <v>187.25</v>
      </c>
      <c r="K25" s="19">
        <v>198.68</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128"/>
      <c r="I26" s="131"/>
      <c r="J26" s="23" t="s">
        <v>78</v>
      </c>
      <c r="K26" s="23" t="s">
        <v>78</v>
      </c>
      <c r="L26" s="39"/>
      <c r="M26" s="97">
        <v>19</v>
      </c>
      <c r="N26" s="39"/>
      <c r="O26" s="6"/>
      <c r="P26" s="38"/>
      <c r="Q26" s="38"/>
      <c r="R26" s="38"/>
      <c r="S26" s="107">
        <v>44311</v>
      </c>
    </row>
    <row r="27" spans="2:19" s="17" customFormat="1" ht="15" customHeight="1" x14ac:dyDescent="0.35">
      <c r="B27" s="18" t="s">
        <v>7</v>
      </c>
      <c r="C27" s="43">
        <v>18</v>
      </c>
      <c r="D27" s="19">
        <v>173.0839</v>
      </c>
      <c r="E27" s="127">
        <f t="shared" si="0"/>
        <v>1.867629212067996</v>
      </c>
      <c r="F27" s="127">
        <f t="shared" si="1"/>
        <v>-7.9825028216539238</v>
      </c>
      <c r="G27" s="19">
        <f t="shared" si="3"/>
        <v>150.63936889885716</v>
      </c>
      <c r="H27" s="128"/>
      <c r="I27" s="129"/>
      <c r="J27" s="19">
        <v>169.91059999999999</v>
      </c>
      <c r="K27" s="19">
        <v>188.09889999999999</v>
      </c>
      <c r="L27" s="37"/>
      <c r="M27" s="96">
        <v>20</v>
      </c>
      <c r="N27" s="37"/>
      <c r="O27" s="6"/>
      <c r="P27" s="38"/>
      <c r="Q27" s="38"/>
      <c r="R27" s="38"/>
      <c r="S27" s="107">
        <v>44304</v>
      </c>
    </row>
    <row r="28" spans="2:19" s="17" customFormat="1" ht="15" customHeight="1" x14ac:dyDescent="0.35">
      <c r="B28" s="22" t="s">
        <v>41</v>
      </c>
      <c r="C28" s="44">
        <v>19</v>
      </c>
      <c r="D28" s="23" t="s">
        <v>68</v>
      </c>
      <c r="E28" s="130" t="str">
        <f>IFERROR(IF(D28="na","na",IF(D28="","",IF(J28="","",D28/J28*100-100))),"na")</f>
        <v>na</v>
      </c>
      <c r="F28" s="130" t="str">
        <f t="shared" si="1"/>
        <v>na</v>
      </c>
      <c r="G28" s="23" t="str">
        <f t="shared" si="3"/>
        <v>na</v>
      </c>
      <c r="H28" s="128"/>
      <c r="I28" s="131"/>
      <c r="J28" s="23">
        <v>237.74</v>
      </c>
      <c r="K28" s="23">
        <v>240.27</v>
      </c>
      <c r="L28" s="39"/>
      <c r="M28" s="97">
        <v>21</v>
      </c>
      <c r="N28" s="39"/>
      <c r="O28" s="6"/>
      <c r="P28" s="38"/>
      <c r="Q28" s="38"/>
      <c r="R28" s="38"/>
      <c r="S28" s="107">
        <v>44297</v>
      </c>
    </row>
    <row r="29" spans="2:19" s="17" customFormat="1" ht="15" customHeight="1" x14ac:dyDescent="0.35">
      <c r="B29" s="18" t="s">
        <v>4</v>
      </c>
      <c r="C29" s="43">
        <v>20</v>
      </c>
      <c r="D29" s="19">
        <v>129.13</v>
      </c>
      <c r="E29" s="127">
        <f t="shared" ref="E29:E38" si="4">IFERROR(IF(D29="na","na",IF(D29="","",IF(J29="","",D29/J29*100-100))),"na")</f>
        <v>1.5490666873191117E-2</v>
      </c>
      <c r="F29" s="127">
        <f t="shared" si="1"/>
        <v>-25.111639505886458</v>
      </c>
      <c r="G29" s="19">
        <f t="shared" ref="G29:G34" si="5">IF(D29="na","na",D29*$D$41)</f>
        <v>112.3851594857143</v>
      </c>
      <c r="H29" s="128"/>
      <c r="I29" s="129"/>
      <c r="J29" s="19">
        <v>129.11000000000001</v>
      </c>
      <c r="K29" s="19">
        <v>172.43</v>
      </c>
      <c r="L29" s="37"/>
      <c r="M29" s="96">
        <v>22</v>
      </c>
      <c r="N29" s="37"/>
      <c r="O29" s="6"/>
      <c r="P29" s="38"/>
      <c r="Q29" s="38"/>
      <c r="R29" s="38"/>
      <c r="S29" s="107">
        <v>44290</v>
      </c>
    </row>
    <row r="30" spans="2:19" s="17" customFormat="1" ht="15" customHeight="1" x14ac:dyDescent="0.35">
      <c r="B30" s="22" t="s">
        <v>11</v>
      </c>
      <c r="C30" s="44">
        <v>21</v>
      </c>
      <c r="D30" s="23">
        <v>190.81</v>
      </c>
      <c r="E30" s="130">
        <f t="shared" si="4"/>
        <v>1.1128186105664639</v>
      </c>
      <c r="F30" s="130">
        <f t="shared" si="1"/>
        <v>-9.4442598832518598</v>
      </c>
      <c r="G30" s="23">
        <f t="shared" si="5"/>
        <v>166.06684954285717</v>
      </c>
      <c r="H30" s="128"/>
      <c r="I30" s="131"/>
      <c r="J30" s="23">
        <v>188.71</v>
      </c>
      <c r="K30" s="23">
        <v>210.71</v>
      </c>
      <c r="L30" s="39"/>
      <c r="M30" s="97">
        <v>23</v>
      </c>
      <c r="N30" s="39"/>
      <c r="O30" s="6"/>
      <c r="P30" s="38"/>
      <c r="Q30" s="38"/>
      <c r="R30" s="38"/>
      <c r="S30" s="107">
        <v>44283</v>
      </c>
    </row>
    <row r="31" spans="2:19" s="17" customFormat="1" ht="15" customHeight="1" x14ac:dyDescent="0.35">
      <c r="B31" s="18" t="s">
        <v>12</v>
      </c>
      <c r="C31" s="43">
        <v>22</v>
      </c>
      <c r="D31" s="19">
        <v>175.4067</v>
      </c>
      <c r="E31" s="127">
        <f t="shared" si="4"/>
        <v>-2.1053248427550102</v>
      </c>
      <c r="F31" s="127">
        <f t="shared" si="1"/>
        <v>-18.594769194355692</v>
      </c>
      <c r="G31" s="19">
        <f t="shared" si="5"/>
        <v>152.66096146800001</v>
      </c>
      <c r="H31" s="128"/>
      <c r="I31" s="129"/>
      <c r="J31" s="19">
        <v>179.179</v>
      </c>
      <c r="K31" s="19">
        <v>215.4735</v>
      </c>
      <c r="L31" s="37"/>
      <c r="M31" s="96">
        <v>24</v>
      </c>
      <c r="N31" s="37"/>
      <c r="O31" s="6"/>
      <c r="P31" s="38"/>
      <c r="Q31" s="38"/>
      <c r="R31" s="38"/>
      <c r="S31" s="107">
        <v>44276</v>
      </c>
    </row>
    <row r="32" spans="2:19" s="17" customFormat="1" ht="15" customHeight="1" x14ac:dyDescent="0.35">
      <c r="B32" s="22" t="s">
        <v>8</v>
      </c>
      <c r="C32" s="44">
        <v>23</v>
      </c>
      <c r="D32" s="23">
        <v>177.03</v>
      </c>
      <c r="E32" s="130">
        <f t="shared" si="4"/>
        <v>2.3413111342351698</v>
      </c>
      <c r="F32" s="130">
        <f t="shared" si="1"/>
        <v>-23.499416619852212</v>
      </c>
      <c r="G32" s="23">
        <f t="shared" si="5"/>
        <v>154.07376120000001</v>
      </c>
      <c r="H32" s="128"/>
      <c r="I32" s="131"/>
      <c r="J32" s="23">
        <v>172.98</v>
      </c>
      <c r="K32" s="23">
        <v>231.41</v>
      </c>
      <c r="L32" s="39"/>
      <c r="M32" s="97">
        <v>25</v>
      </c>
      <c r="N32" s="39"/>
      <c r="O32" s="6"/>
      <c r="P32" s="38"/>
      <c r="Q32" s="38"/>
      <c r="R32" s="38"/>
      <c r="S32" s="107">
        <v>44269</v>
      </c>
    </row>
    <row r="33" spans="2:21" s="17" customFormat="1" ht="15" customHeight="1" x14ac:dyDescent="0.35">
      <c r="B33" s="18" t="s">
        <v>15</v>
      </c>
      <c r="C33" s="43">
        <v>24</v>
      </c>
      <c r="D33" s="19">
        <v>158.5795</v>
      </c>
      <c r="E33" s="127">
        <f t="shared" si="4"/>
        <v>4.9700406166099071</v>
      </c>
      <c r="F33" s="127">
        <f t="shared" si="1"/>
        <v>1.5273323734153337</v>
      </c>
      <c r="G33" s="19">
        <f t="shared" si="5"/>
        <v>138.01581660857144</v>
      </c>
      <c r="H33" s="128"/>
      <c r="I33" s="129"/>
      <c r="J33" s="19">
        <v>151.0712</v>
      </c>
      <c r="K33" s="19">
        <v>156.19390000000001</v>
      </c>
      <c r="L33" s="37"/>
      <c r="M33" s="96">
        <v>26</v>
      </c>
      <c r="N33" s="37"/>
      <c r="O33" s="6"/>
      <c r="P33" s="38"/>
      <c r="Q33" s="38"/>
      <c r="R33" s="38"/>
      <c r="S33" s="107">
        <v>44262</v>
      </c>
      <c r="T33" s="108"/>
      <c r="U33" s="108"/>
    </row>
    <row r="34" spans="2:21" s="17" customFormat="1" ht="15" customHeight="1" x14ac:dyDescent="0.35">
      <c r="B34" s="22" t="s">
        <v>9</v>
      </c>
      <c r="C34" s="44">
        <v>25</v>
      </c>
      <c r="D34" s="23">
        <v>177.22</v>
      </c>
      <c r="E34" s="130">
        <f t="shared" si="4"/>
        <v>-1.92041618241187</v>
      </c>
      <c r="F34" s="130">
        <f t="shared" si="1"/>
        <v>-13.81607742060983</v>
      </c>
      <c r="G34" s="23">
        <f t="shared" si="5"/>
        <v>154.23912308571431</v>
      </c>
      <c r="H34" s="128"/>
      <c r="I34" s="131"/>
      <c r="J34" s="23">
        <v>180.69</v>
      </c>
      <c r="K34" s="23">
        <v>205.63</v>
      </c>
      <c r="L34" s="39"/>
      <c r="M34" s="97">
        <v>27</v>
      </c>
      <c r="N34" s="39"/>
      <c r="O34" s="6"/>
      <c r="P34" s="38"/>
      <c r="Q34" s="38"/>
      <c r="R34" s="38"/>
      <c r="S34" s="107">
        <v>44255</v>
      </c>
      <c r="T34" s="108"/>
      <c r="U34" s="108"/>
    </row>
    <row r="35" spans="2:21" s="17" customFormat="1" ht="15" customHeight="1" x14ac:dyDescent="0.35">
      <c r="B35" s="18" t="s">
        <v>19</v>
      </c>
      <c r="C35" s="43">
        <v>26</v>
      </c>
      <c r="D35" s="19">
        <v>179.67</v>
      </c>
      <c r="E35" s="127">
        <f t="shared" si="4"/>
        <v>6.5784790603867549</v>
      </c>
      <c r="F35" s="127">
        <f t="shared" si="1"/>
        <v>-1.1498679577464799</v>
      </c>
      <c r="G35" s="19">
        <f t="shared" ref="G35" si="6">IF(D35="na","na",D35*$D$41)</f>
        <v>156.3714210857143</v>
      </c>
      <c r="H35" s="128"/>
      <c r="I35" s="129"/>
      <c r="J35" s="19">
        <v>168.58</v>
      </c>
      <c r="K35" s="19">
        <v>181.76</v>
      </c>
      <c r="L35" s="37"/>
      <c r="M35" s="96"/>
      <c r="N35" s="37"/>
      <c r="O35" s="6"/>
      <c r="P35" s="38"/>
      <c r="Q35" s="38"/>
      <c r="R35" s="38"/>
      <c r="S35" s="107">
        <v>44248</v>
      </c>
      <c r="T35" s="108"/>
      <c r="U35" s="108"/>
    </row>
    <row r="36" spans="2:21" s="17" customFormat="1" ht="15" customHeight="1" x14ac:dyDescent="0.35">
      <c r="B36" s="22" t="s">
        <v>21</v>
      </c>
      <c r="C36" s="44">
        <v>27</v>
      </c>
      <c r="D36" s="23">
        <v>196.29</v>
      </c>
      <c r="E36" s="130">
        <f t="shared" si="4"/>
        <v>-0.80351728320194127</v>
      </c>
      <c r="F36" s="130">
        <f t="shared" si="1"/>
        <v>-4.1365501074428579</v>
      </c>
      <c r="G36" s="23">
        <f>IF(D36="na","na",D36*$D$41)</f>
        <v>170.83623445714287</v>
      </c>
      <c r="H36" s="128"/>
      <c r="I36" s="131"/>
      <c r="J36" s="23">
        <v>197.88</v>
      </c>
      <c r="K36" s="23">
        <v>204.76</v>
      </c>
      <c r="L36" s="39"/>
      <c r="M36" s="97"/>
      <c r="N36" s="39"/>
      <c r="O36" s="6"/>
      <c r="P36" s="38"/>
      <c r="Q36" s="38"/>
      <c r="R36" s="38"/>
      <c r="S36" s="107">
        <v>44241</v>
      </c>
      <c r="T36" s="108"/>
      <c r="U36" s="108"/>
    </row>
    <row r="37" spans="2:21" s="17" customFormat="1" ht="15" customHeight="1" x14ac:dyDescent="0.35">
      <c r="B37" s="18" t="s">
        <v>13</v>
      </c>
      <c r="C37" s="43">
        <v>28</v>
      </c>
      <c r="D37" s="19">
        <v>252.8099</v>
      </c>
      <c r="E37" s="127">
        <f t="shared" si="4"/>
        <v>-8.7805306367272351E-3</v>
      </c>
      <c r="F37" s="127">
        <f t="shared" si="1"/>
        <v>-1.9845414583725898</v>
      </c>
      <c r="G37" s="19">
        <f>IF(D37="na","na",D37*$D$41)</f>
        <v>220.02695679600001</v>
      </c>
      <c r="H37" s="128"/>
      <c r="I37" s="129"/>
      <c r="J37" s="19">
        <v>252.8321</v>
      </c>
      <c r="K37" s="19">
        <v>257.92860000000002</v>
      </c>
      <c r="L37" s="37"/>
      <c r="M37" s="96"/>
      <c r="N37" s="90"/>
      <c r="O37" s="6"/>
      <c r="P37" s="38"/>
      <c r="Q37" s="38"/>
      <c r="R37" s="38"/>
      <c r="S37" s="107">
        <v>44234</v>
      </c>
      <c r="T37" s="108"/>
      <c r="U37" s="108"/>
    </row>
    <row r="38" spans="2:21" s="17" customFormat="1" ht="15" customHeight="1" x14ac:dyDescent="0.35">
      <c r="B38" s="22" t="s">
        <v>14</v>
      </c>
      <c r="C38" s="44">
        <v>29</v>
      </c>
      <c r="D38" s="23">
        <v>211.26573302605919</v>
      </c>
      <c r="E38" s="130">
        <f t="shared" si="4"/>
        <v>-1.2638604601066135</v>
      </c>
      <c r="F38" s="130">
        <f t="shared" si="1"/>
        <v>-12.157280533164013</v>
      </c>
      <c r="G38" s="23">
        <f>IF(D38="na","na",D38*$D$41)</f>
        <v>183.87</v>
      </c>
      <c r="H38" s="128"/>
      <c r="I38" s="131"/>
      <c r="J38" s="23">
        <v>213.9700154477878</v>
      </c>
      <c r="K38" s="23">
        <v>240.50454529224834</v>
      </c>
      <c r="L38" s="39"/>
      <c r="M38" s="97"/>
      <c r="N38" s="39"/>
      <c r="O38" s="88"/>
      <c r="P38" s="38"/>
      <c r="Q38" s="38"/>
      <c r="R38" s="38"/>
      <c r="S38" s="107">
        <v>44227</v>
      </c>
      <c r="T38" s="108"/>
      <c r="U38" s="109" t="e">
        <v>#N/A</v>
      </c>
    </row>
    <row r="39" spans="2:21" s="17" customFormat="1" ht="15" customHeight="1" x14ac:dyDescent="0.35">
      <c r="B39" s="61" t="s">
        <v>50</v>
      </c>
      <c r="C39" s="62">
        <v>31</v>
      </c>
      <c r="D39" s="132">
        <v>167.60239962875116</v>
      </c>
      <c r="E39" s="133">
        <f t="shared" ref="E39" si="7">IF(D39="na","na",IF(D39="","",IF(J39="","",D39/J39*100-100)))</f>
        <v>0.19188554826996551</v>
      </c>
      <c r="F39" s="133">
        <f t="shared" si="1"/>
        <v>-15.635924163082194</v>
      </c>
      <c r="G39" s="132">
        <f>IF(D39="na","na",D39*$D$41)</f>
        <v>145.8686781728926</v>
      </c>
      <c r="H39" s="134"/>
      <c r="I39" s="135"/>
      <c r="J39" s="132">
        <v>167.28141077652887</v>
      </c>
      <c r="K39" s="132">
        <v>198.66560258745605</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0.87032571428571437</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70</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55</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46117</v>
      </c>
      <c r="F7" s="144"/>
      <c r="G7" s="145"/>
      <c r="H7" s="77"/>
      <c r="I7" s="126">
        <f>D7</f>
        <v>46117</v>
      </c>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64</v>
      </c>
      <c r="C9" s="35"/>
      <c r="D9" s="136"/>
      <c r="E9" s="117"/>
      <c r="F9" s="117"/>
      <c r="G9" s="118"/>
      <c r="H9" s="78"/>
      <c r="I9" s="120"/>
      <c r="J9" s="140" t="s">
        <v>64</v>
      </c>
      <c r="K9" s="141"/>
      <c r="L9" s="11"/>
      <c r="M9" s="94"/>
      <c r="N9" s="11"/>
      <c r="O9" s="11"/>
      <c r="P9" s="12"/>
      <c r="Q9" s="12"/>
      <c r="R9" s="12"/>
      <c r="S9" s="103"/>
      <c r="T9" s="104"/>
      <c r="U9" s="104"/>
      <c r="V9" s="12"/>
      <c r="W9" s="12"/>
      <c r="X9" s="12"/>
      <c r="Y9" s="13"/>
      <c r="Z9" s="12"/>
      <c r="AA9" s="12"/>
    </row>
    <row r="10" spans="1:15421" s="14" customFormat="1" ht="20.149999999999999" customHeight="1" x14ac:dyDescent="0.25">
      <c r="B10" s="122" t="s">
        <v>74</v>
      </c>
      <c r="C10" s="123"/>
      <c r="D10" s="123" t="s">
        <v>0</v>
      </c>
      <c r="E10" s="124" t="s">
        <v>27</v>
      </c>
      <c r="F10" s="125" t="s">
        <v>28</v>
      </c>
      <c r="G10" s="123" t="s">
        <v>5</v>
      </c>
      <c r="H10" s="15"/>
      <c r="I10" s="121"/>
      <c r="J10" s="112">
        <f>D7-7</f>
        <v>46110</v>
      </c>
      <c r="K10" s="112">
        <f>D7-364</f>
        <v>45753</v>
      </c>
      <c r="L10" s="15"/>
      <c r="M10" s="95"/>
      <c r="N10" s="15"/>
      <c r="O10" s="15"/>
      <c r="S10" s="105"/>
      <c r="T10" s="106"/>
      <c r="U10" s="106"/>
      <c r="Y10" s="16"/>
    </row>
    <row r="11" spans="1:15421" s="17" customFormat="1" ht="15" customHeight="1" x14ac:dyDescent="0.35">
      <c r="B11" s="18" t="s">
        <v>23</v>
      </c>
      <c r="C11" s="43">
        <v>2</v>
      </c>
      <c r="D11" s="19">
        <v>169.47</v>
      </c>
      <c r="E11" s="127">
        <f t="shared" ref="E11:E27" si="0">IFERROR(IF(D11="na","na",IF(D11="","",IF(J11="","",D11/J11*100-100))),"na")</f>
        <v>-1.7166386359682235</v>
      </c>
      <c r="F11" s="127">
        <f t="shared" ref="F11:F39" si="1">IF(D11="na","na",IF(ISERROR(IF(D11="","",IF(K11="","",D11/K11*100-100))),0,IF(D11="","",IF(K11="","",D11/K11*100-100))))</f>
        <v>-11.531634996867822</v>
      </c>
      <c r="G11" s="19">
        <f t="shared" ref="G11:G19" si="2">IF(D11="na","na",D11*$D$41)</f>
        <v>147.49409880000002</v>
      </c>
      <c r="H11" s="6"/>
      <c r="I11" s="79"/>
      <c r="J11" s="20">
        <v>172.43</v>
      </c>
      <c r="K11" s="20">
        <v>191.56</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68</v>
      </c>
      <c r="E12" s="130" t="str">
        <f t="shared" si="0"/>
        <v>na</v>
      </c>
      <c r="F12" s="130" t="str">
        <f t="shared" si="1"/>
        <v>na</v>
      </c>
      <c r="G12" s="23" t="str">
        <f t="shared" si="2"/>
        <v>na</v>
      </c>
      <c r="H12" s="6"/>
      <c r="I12" s="81"/>
      <c r="J12" s="24" t="s">
        <v>76</v>
      </c>
      <c r="K12" s="24" t="s">
        <v>76</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170.02799999999999</v>
      </c>
      <c r="E13" s="127">
        <f t="shared" si="0"/>
        <v>-0.32734145277700577</v>
      </c>
      <c r="F13" s="127">
        <f t="shared" si="1"/>
        <v>-9.7374588908560611</v>
      </c>
      <c r="G13" s="19">
        <f t="shared" si="2"/>
        <v>147.97974054857144</v>
      </c>
      <c r="H13" s="6"/>
      <c r="I13" s="80"/>
      <c r="J13" s="20">
        <v>170.5864</v>
      </c>
      <c r="K13" s="20">
        <v>188.37049999999999</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155.23330000000001</v>
      </c>
      <c r="E14" s="130">
        <f t="shared" si="0"/>
        <v>0.59495111304654813</v>
      </c>
      <c r="F14" s="130">
        <f t="shared" si="1"/>
        <v>-14.202896468095233</v>
      </c>
      <c r="G14" s="23">
        <f t="shared" si="2"/>
        <v>135.10353270342858</v>
      </c>
      <c r="H14" s="6"/>
      <c r="I14" s="81"/>
      <c r="J14" s="24">
        <v>154.3152</v>
      </c>
      <c r="K14" s="24">
        <v>180.9307</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t="s">
        <v>68</v>
      </c>
      <c r="E15" s="127" t="str">
        <f t="shared" si="0"/>
        <v>na</v>
      </c>
      <c r="F15" s="127" t="str">
        <f t="shared" si="1"/>
        <v>na</v>
      </c>
      <c r="G15" s="19" t="str">
        <f t="shared" si="2"/>
        <v>na</v>
      </c>
      <c r="H15" s="6"/>
      <c r="I15" s="80"/>
      <c r="J15" s="20">
        <v>182.04</v>
      </c>
      <c r="K15" s="20">
        <v>202.25</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68</v>
      </c>
      <c r="E16" s="130" t="str">
        <f t="shared" si="0"/>
        <v>na</v>
      </c>
      <c r="F16" s="130" t="str">
        <f t="shared" si="1"/>
        <v>na</v>
      </c>
      <c r="G16" s="23" t="str">
        <f t="shared" si="2"/>
        <v>na</v>
      </c>
      <c r="H16" s="6"/>
      <c r="I16" s="81"/>
      <c r="J16" s="24" t="s">
        <v>78</v>
      </c>
      <c r="K16" s="24" t="s">
        <v>78</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68</v>
      </c>
      <c r="E17" s="127" t="str">
        <f t="shared" si="0"/>
        <v>na</v>
      </c>
      <c r="F17" s="127" t="str">
        <f t="shared" si="1"/>
        <v>na</v>
      </c>
      <c r="G17" s="19" t="str">
        <f t="shared" si="2"/>
        <v>na</v>
      </c>
      <c r="H17" s="6"/>
      <c r="I17" s="80"/>
      <c r="J17" s="20" t="s">
        <v>76</v>
      </c>
      <c r="K17" s="20" t="s">
        <v>77</v>
      </c>
      <c r="L17" s="37"/>
      <c r="M17" s="96">
        <v>10</v>
      </c>
      <c r="N17" s="37"/>
      <c r="O17" s="6"/>
      <c r="P17" s="38"/>
      <c r="Q17" s="38"/>
      <c r="R17" s="38"/>
      <c r="S17" s="107">
        <v>44374</v>
      </c>
    </row>
    <row r="18" spans="2:19" s="17" customFormat="1" ht="15" customHeight="1" x14ac:dyDescent="0.35">
      <c r="B18" s="22" t="s">
        <v>1</v>
      </c>
      <c r="C18" s="44">
        <v>9</v>
      </c>
      <c r="D18" s="23">
        <v>165.92</v>
      </c>
      <c r="E18" s="130">
        <f t="shared" si="0"/>
        <v>3.100727024171988</v>
      </c>
      <c r="F18" s="130">
        <f t="shared" si="1"/>
        <v>-24.936663047412239</v>
      </c>
      <c r="G18" s="23">
        <f t="shared" si="2"/>
        <v>144.40444251428571</v>
      </c>
      <c r="H18" s="6"/>
      <c r="I18" s="81"/>
      <c r="J18" s="24">
        <v>160.93</v>
      </c>
      <c r="K18" s="24">
        <v>221.04</v>
      </c>
      <c r="L18" s="39"/>
      <c r="M18" s="97">
        <v>11</v>
      </c>
      <c r="N18" s="39"/>
      <c r="O18" s="6"/>
      <c r="P18" s="38"/>
      <c r="Q18" s="38"/>
      <c r="R18" s="38"/>
      <c r="S18" s="107">
        <v>44367</v>
      </c>
    </row>
    <row r="19" spans="2:19" s="17" customFormat="1" ht="15" customHeight="1" x14ac:dyDescent="0.35">
      <c r="B19" s="18" t="s">
        <v>25</v>
      </c>
      <c r="C19" s="43">
        <v>10</v>
      </c>
      <c r="D19" s="19" t="s">
        <v>68</v>
      </c>
      <c r="E19" s="127" t="str">
        <f t="shared" si="0"/>
        <v>na</v>
      </c>
      <c r="F19" s="127" t="str">
        <f t="shared" si="1"/>
        <v>na</v>
      </c>
      <c r="G19" s="19" t="str">
        <f t="shared" si="2"/>
        <v>na</v>
      </c>
      <c r="H19" s="6"/>
      <c r="I19" s="80"/>
      <c r="J19" s="20">
        <v>165</v>
      </c>
      <c r="K19" s="20">
        <v>192</v>
      </c>
      <c r="L19" s="37"/>
      <c r="M19" s="96">
        <v>12</v>
      </c>
      <c r="N19" s="37"/>
      <c r="O19" s="6"/>
      <c r="P19" s="38"/>
      <c r="Q19" s="38"/>
      <c r="R19" s="38"/>
      <c r="S19" s="107">
        <v>44360</v>
      </c>
    </row>
    <row r="20" spans="2:19" s="17" customFormat="1" ht="15" customHeight="1" x14ac:dyDescent="0.35">
      <c r="B20" s="22" t="s">
        <v>17</v>
      </c>
      <c r="C20" s="44">
        <v>11</v>
      </c>
      <c r="D20" s="23">
        <v>154.81</v>
      </c>
      <c r="E20" s="130">
        <f t="shared" si="0"/>
        <v>1.031129674345749</v>
      </c>
      <c r="F20" s="130">
        <f t="shared" si="1"/>
        <v>-12.279011786038069</v>
      </c>
      <c r="G20" s="23">
        <f>IF(D20="na","na",D20*$D$41)</f>
        <v>134.73512382857143</v>
      </c>
      <c r="H20" s="6"/>
      <c r="I20" s="81"/>
      <c r="J20" s="24">
        <v>153.22999999999999</v>
      </c>
      <c r="K20" s="24">
        <v>176.48</v>
      </c>
      <c r="L20" s="39"/>
      <c r="M20" s="97">
        <v>13</v>
      </c>
      <c r="N20" s="39"/>
      <c r="O20" s="6"/>
      <c r="P20" s="38"/>
      <c r="Q20" s="38"/>
      <c r="R20" s="38"/>
      <c r="S20" s="107">
        <v>44353</v>
      </c>
    </row>
    <row r="21" spans="2:19" s="17" customFormat="1" ht="15" customHeight="1" x14ac:dyDescent="0.35">
      <c r="B21" s="18" t="s">
        <v>2</v>
      </c>
      <c r="C21" s="43">
        <v>12</v>
      </c>
      <c r="D21" s="19">
        <v>175.01</v>
      </c>
      <c r="E21" s="127">
        <f t="shared" si="0"/>
        <v>-1.0851749279376151</v>
      </c>
      <c r="F21" s="127">
        <f t="shared" si="1"/>
        <v>-16.614255765199161</v>
      </c>
      <c r="G21" s="19">
        <f>IF(D21="na","na",D21*$D$41)</f>
        <v>152.31570325714287</v>
      </c>
      <c r="H21" s="6"/>
      <c r="I21" s="80"/>
      <c r="J21" s="20">
        <v>176.93</v>
      </c>
      <c r="K21" s="20">
        <v>209.88</v>
      </c>
      <c r="L21" s="37"/>
      <c r="M21" s="96">
        <v>14</v>
      </c>
      <c r="N21" s="37"/>
      <c r="O21" s="6"/>
      <c r="P21" s="38"/>
      <c r="Q21" s="38"/>
      <c r="R21" s="38"/>
      <c r="S21" s="107">
        <v>44346</v>
      </c>
    </row>
    <row r="22" spans="2:19" s="17" customFormat="1" ht="15" customHeight="1" x14ac:dyDescent="0.35">
      <c r="B22" s="22" t="s">
        <v>3</v>
      </c>
      <c r="C22" s="44">
        <v>13</v>
      </c>
      <c r="D22" s="23" t="s">
        <v>68</v>
      </c>
      <c r="E22" s="130" t="str">
        <f t="shared" si="0"/>
        <v>na</v>
      </c>
      <c r="F22" s="130" t="str">
        <f t="shared" si="1"/>
        <v>na</v>
      </c>
      <c r="G22" s="23" t="str">
        <f t="shared" ref="G22:G35" si="3">IF(D22="na","na",D22*$D$41)</f>
        <v>na</v>
      </c>
      <c r="H22" s="6"/>
      <c r="I22" s="81"/>
      <c r="J22" s="24" t="s">
        <v>76</v>
      </c>
      <c r="K22" s="24" t="s">
        <v>76</v>
      </c>
      <c r="L22" s="39"/>
      <c r="M22" s="97">
        <v>15</v>
      </c>
      <c r="N22" s="39"/>
      <c r="O22" s="6"/>
      <c r="P22" s="38"/>
      <c r="Q22" s="38"/>
      <c r="R22" s="38"/>
      <c r="S22" s="107">
        <v>44339</v>
      </c>
    </row>
    <row r="23" spans="2:19" s="17" customFormat="1" ht="15" customHeight="1" x14ac:dyDescent="0.35">
      <c r="B23" s="18" t="s">
        <v>6</v>
      </c>
      <c r="C23" s="43">
        <v>14</v>
      </c>
      <c r="D23" s="19" t="s">
        <v>68</v>
      </c>
      <c r="E23" s="127" t="str">
        <f t="shared" si="0"/>
        <v>na</v>
      </c>
      <c r="F23" s="127" t="str">
        <f t="shared" si="1"/>
        <v>na</v>
      </c>
      <c r="G23" s="19" t="str">
        <f t="shared" si="3"/>
        <v>na</v>
      </c>
      <c r="H23" s="6"/>
      <c r="I23" s="80"/>
      <c r="J23" s="20" t="s">
        <v>76</v>
      </c>
      <c r="K23" s="20" t="s">
        <v>76</v>
      </c>
      <c r="L23" s="37"/>
      <c r="M23" s="96">
        <v>16</v>
      </c>
      <c r="N23" s="37"/>
      <c r="O23" s="6"/>
      <c r="P23" s="38"/>
      <c r="Q23" s="38"/>
      <c r="R23" s="38"/>
      <c r="S23" s="107">
        <v>44332</v>
      </c>
    </row>
    <row r="24" spans="2:19" s="17" customFormat="1" ht="15" customHeight="1" x14ac:dyDescent="0.35">
      <c r="B24" s="22" t="s">
        <v>20</v>
      </c>
      <c r="C24" s="44">
        <v>15</v>
      </c>
      <c r="D24" s="23">
        <v>192.56</v>
      </c>
      <c r="E24" s="130">
        <f t="shared" si="0"/>
        <v>0.30211480362538623</v>
      </c>
      <c r="F24" s="130">
        <f t="shared" si="1"/>
        <v>-6.4561573961622543</v>
      </c>
      <c r="G24" s="23">
        <f t="shared" si="3"/>
        <v>167.58991954285716</v>
      </c>
      <c r="H24" s="6"/>
      <c r="I24" s="81"/>
      <c r="J24" s="24">
        <v>191.98</v>
      </c>
      <c r="K24" s="24">
        <v>205.85</v>
      </c>
      <c r="L24" s="39"/>
      <c r="M24" s="97">
        <v>17</v>
      </c>
      <c r="N24" s="39"/>
      <c r="O24" s="6"/>
      <c r="P24" s="38"/>
      <c r="Q24" s="38"/>
      <c r="R24" s="38"/>
      <c r="S24" s="107">
        <v>44325</v>
      </c>
    </row>
    <row r="25" spans="2:19" s="17" customFormat="1" ht="15" customHeight="1" x14ac:dyDescent="0.35">
      <c r="B25" s="18" t="s">
        <v>18</v>
      </c>
      <c r="C25" s="43">
        <v>16</v>
      </c>
      <c r="D25" s="19">
        <v>194.52</v>
      </c>
      <c r="E25" s="127">
        <f t="shared" si="0"/>
        <v>0.67280819790913426</v>
      </c>
      <c r="F25" s="127">
        <f t="shared" si="1"/>
        <v>-3.1949835771872159</v>
      </c>
      <c r="G25" s="19">
        <f t="shared" si="3"/>
        <v>169.29575794285716</v>
      </c>
      <c r="H25" s="6"/>
      <c r="I25" s="80"/>
      <c r="J25" s="20">
        <v>193.22</v>
      </c>
      <c r="K25" s="20">
        <v>200.94</v>
      </c>
      <c r="L25" s="37"/>
      <c r="M25" s="96">
        <v>18</v>
      </c>
      <c r="N25" s="37"/>
      <c r="O25" s="6"/>
      <c r="P25" s="38"/>
      <c r="Q25" s="38"/>
      <c r="R25" s="38"/>
      <c r="S25" s="107">
        <v>44318</v>
      </c>
    </row>
    <row r="26" spans="2:19" s="17" customFormat="1" ht="15" customHeight="1" x14ac:dyDescent="0.35">
      <c r="B26" s="22" t="s">
        <v>40</v>
      </c>
      <c r="C26" s="44">
        <v>17</v>
      </c>
      <c r="D26" s="23" t="s">
        <v>68</v>
      </c>
      <c r="E26" s="130" t="str">
        <f t="shared" si="0"/>
        <v>na</v>
      </c>
      <c r="F26" s="130" t="str">
        <f t="shared" si="1"/>
        <v>na</v>
      </c>
      <c r="G26" s="23" t="str">
        <f t="shared" si="3"/>
        <v>na</v>
      </c>
      <c r="H26" s="6"/>
      <c r="I26" s="81"/>
      <c r="J26" s="24" t="s">
        <v>78</v>
      </c>
      <c r="K26" s="24" t="s">
        <v>78</v>
      </c>
      <c r="L26" s="39"/>
      <c r="M26" s="97">
        <v>19</v>
      </c>
      <c r="N26" s="39"/>
      <c r="O26" s="6"/>
      <c r="P26" s="38"/>
      <c r="Q26" s="38"/>
      <c r="R26" s="38"/>
      <c r="S26" s="107">
        <v>44311</v>
      </c>
    </row>
    <row r="27" spans="2:19" s="17" customFormat="1" ht="15" customHeight="1" x14ac:dyDescent="0.35">
      <c r="B27" s="18" t="s">
        <v>7</v>
      </c>
      <c r="C27" s="43">
        <v>18</v>
      </c>
      <c r="D27" s="19">
        <v>176.50110000000001</v>
      </c>
      <c r="E27" s="127">
        <f t="shared" si="0"/>
        <v>1.3666319208139157</v>
      </c>
      <c r="F27" s="127">
        <f t="shared" si="1"/>
        <v>-8.2104583259876165</v>
      </c>
      <c r="G27" s="19">
        <f t="shared" si="3"/>
        <v>153.61344592971432</v>
      </c>
      <c r="H27" s="6"/>
      <c r="I27" s="79"/>
      <c r="J27" s="20">
        <v>174.1215</v>
      </c>
      <c r="K27" s="20">
        <v>192.28890000000001</v>
      </c>
      <c r="L27" s="37"/>
      <c r="M27" s="96">
        <v>20</v>
      </c>
      <c r="N27" s="37"/>
      <c r="O27" s="6"/>
      <c r="P27" s="38"/>
      <c r="Q27" s="38"/>
      <c r="R27" s="38"/>
      <c r="S27" s="107">
        <v>44304</v>
      </c>
    </row>
    <row r="28" spans="2:19" s="17" customFormat="1" ht="15" customHeight="1" x14ac:dyDescent="0.35">
      <c r="B28" s="22" t="s">
        <v>41</v>
      </c>
      <c r="C28" s="44">
        <v>19</v>
      </c>
      <c r="D28" s="23" t="s">
        <v>68</v>
      </c>
      <c r="E28" s="130" t="str">
        <f>IFERROR(IF(D28="na","na",IF(D28="","",IF(J28="","",D28/J28*100-100))),"na")</f>
        <v>na</v>
      </c>
      <c r="F28" s="130" t="str">
        <f t="shared" si="1"/>
        <v>na</v>
      </c>
      <c r="G28" s="23" t="str">
        <f t="shared" si="3"/>
        <v>na</v>
      </c>
      <c r="H28" s="6"/>
      <c r="I28" s="81"/>
      <c r="J28" s="24">
        <v>244.65</v>
      </c>
      <c r="K28" s="24">
        <v>247.69</v>
      </c>
      <c r="L28" s="39"/>
      <c r="M28" s="97">
        <v>21</v>
      </c>
      <c r="N28" s="39"/>
      <c r="O28" s="6"/>
      <c r="P28" s="38"/>
      <c r="Q28" s="38"/>
      <c r="R28" s="38"/>
      <c r="S28" s="107">
        <v>44297</v>
      </c>
    </row>
    <row r="29" spans="2:19" s="17" customFormat="1" ht="15" customHeight="1" x14ac:dyDescent="0.35">
      <c r="B29" s="18" t="s">
        <v>4</v>
      </c>
      <c r="C29" s="43">
        <v>20</v>
      </c>
      <c r="D29" s="19">
        <v>130.27000000000001</v>
      </c>
      <c r="E29" s="127">
        <f t="shared" ref="E29:E38" si="4">IFERROR(IF(D29="na","na",IF(D29="","",IF(J29="","",D29/J29*100-100))),"na")</f>
        <v>1.5355086372352389E-2</v>
      </c>
      <c r="F29" s="127">
        <f t="shared" si="1"/>
        <v>-24.946707380307657</v>
      </c>
      <c r="G29" s="19">
        <f t="shared" si="3"/>
        <v>113.37733080000002</v>
      </c>
      <c r="H29" s="6"/>
      <c r="I29" s="80"/>
      <c r="J29" s="20">
        <v>130.25</v>
      </c>
      <c r="K29" s="20">
        <v>173.57</v>
      </c>
      <c r="L29" s="37"/>
      <c r="M29" s="96">
        <v>22</v>
      </c>
      <c r="N29" s="37"/>
      <c r="O29" s="6"/>
      <c r="P29" s="38"/>
      <c r="Q29" s="38"/>
      <c r="R29" s="38"/>
      <c r="S29" s="107">
        <v>44290</v>
      </c>
    </row>
    <row r="30" spans="2:19" s="17" customFormat="1" ht="15" customHeight="1" x14ac:dyDescent="0.35">
      <c r="B30" s="22" t="s">
        <v>11</v>
      </c>
      <c r="C30" s="44">
        <v>21</v>
      </c>
      <c r="D30" s="23">
        <v>198.27</v>
      </c>
      <c r="E30" s="130">
        <f t="shared" si="4"/>
        <v>0.31368580824691605</v>
      </c>
      <c r="F30" s="130">
        <f t="shared" si="1"/>
        <v>-10.293186137001172</v>
      </c>
      <c r="G30" s="23">
        <f t="shared" si="3"/>
        <v>172.55947937142861</v>
      </c>
      <c r="H30" s="6"/>
      <c r="I30" s="81"/>
      <c r="J30" s="24">
        <v>197.65</v>
      </c>
      <c r="K30" s="24">
        <v>221.02</v>
      </c>
      <c r="L30" s="39"/>
      <c r="M30" s="97">
        <v>23</v>
      </c>
      <c r="N30" s="39"/>
      <c r="O30" s="6"/>
      <c r="P30" s="38"/>
      <c r="Q30" s="38"/>
      <c r="R30" s="38"/>
      <c r="S30" s="107">
        <v>44283</v>
      </c>
    </row>
    <row r="31" spans="2:19" s="17" customFormat="1" ht="15" customHeight="1" x14ac:dyDescent="0.35">
      <c r="B31" s="18" t="s">
        <v>12</v>
      </c>
      <c r="C31" s="43">
        <v>22</v>
      </c>
      <c r="D31" s="19">
        <v>177.87549999999999</v>
      </c>
      <c r="E31" s="127">
        <f t="shared" si="4"/>
        <v>-1.7283062565537506</v>
      </c>
      <c r="F31" s="127">
        <f t="shared" si="1"/>
        <v>-17.535544803977388</v>
      </c>
      <c r="G31" s="19">
        <f t="shared" si="3"/>
        <v>154.80962159142857</v>
      </c>
      <c r="H31" s="6"/>
      <c r="I31" s="80"/>
      <c r="J31" s="20">
        <v>181.00380000000001</v>
      </c>
      <c r="K31" s="20">
        <v>215.6996</v>
      </c>
      <c r="L31" s="37"/>
      <c r="M31" s="96">
        <v>24</v>
      </c>
      <c r="N31" s="37"/>
      <c r="O31" s="6"/>
      <c r="P31" s="38"/>
      <c r="Q31" s="38"/>
      <c r="R31" s="38"/>
      <c r="S31" s="107">
        <v>44276</v>
      </c>
    </row>
    <row r="32" spans="2:19" s="17" customFormat="1" ht="15" customHeight="1" x14ac:dyDescent="0.35">
      <c r="B32" s="22" t="s">
        <v>8</v>
      </c>
      <c r="C32" s="44">
        <v>23</v>
      </c>
      <c r="D32" s="23">
        <v>176.58</v>
      </c>
      <c r="E32" s="130">
        <f t="shared" si="4"/>
        <v>2.4127131423268935</v>
      </c>
      <c r="F32" s="130">
        <f t="shared" si="1"/>
        <v>-23.272790475362811</v>
      </c>
      <c r="G32" s="23">
        <f t="shared" si="3"/>
        <v>153.68211462857144</v>
      </c>
      <c r="H32" s="6"/>
      <c r="I32" s="81"/>
      <c r="J32" s="24">
        <v>172.42</v>
      </c>
      <c r="K32" s="24">
        <v>230.14</v>
      </c>
      <c r="L32" s="39"/>
      <c r="M32" s="97">
        <v>25</v>
      </c>
      <c r="N32" s="39"/>
      <c r="O32" s="6"/>
      <c r="P32" s="38"/>
      <c r="Q32" s="38"/>
      <c r="R32" s="38"/>
      <c r="S32" s="107">
        <v>44269</v>
      </c>
    </row>
    <row r="33" spans="2:21" s="17" customFormat="1" ht="15" customHeight="1" x14ac:dyDescent="0.35">
      <c r="B33" s="18" t="s">
        <v>15</v>
      </c>
      <c r="C33" s="43">
        <v>24</v>
      </c>
      <c r="D33" s="19">
        <v>159.38570000000001</v>
      </c>
      <c r="E33" s="127">
        <f t="shared" si="4"/>
        <v>4.3342530496286855</v>
      </c>
      <c r="F33" s="127">
        <f t="shared" si="1"/>
        <v>1.7921236227452511</v>
      </c>
      <c r="G33" s="19">
        <f t="shared" si="3"/>
        <v>138.71747319942861</v>
      </c>
      <c r="H33" s="6"/>
      <c r="I33" s="80"/>
      <c r="J33" s="20">
        <v>152.7645</v>
      </c>
      <c r="K33" s="20">
        <v>156.5796</v>
      </c>
      <c r="L33" s="37"/>
      <c r="M33" s="96">
        <v>26</v>
      </c>
      <c r="N33" s="37"/>
      <c r="O33" s="6"/>
      <c r="P33" s="38"/>
      <c r="Q33" s="38"/>
      <c r="R33" s="38"/>
      <c r="S33" s="107">
        <v>44262</v>
      </c>
      <c r="T33" s="108"/>
      <c r="U33" s="108"/>
    </row>
    <row r="34" spans="2:21" s="17" customFormat="1" ht="15" customHeight="1" x14ac:dyDescent="0.35">
      <c r="B34" s="22" t="s">
        <v>9</v>
      </c>
      <c r="C34" s="44">
        <v>25</v>
      </c>
      <c r="D34" s="23">
        <v>197.94</v>
      </c>
      <c r="E34" s="130">
        <f t="shared" si="4"/>
        <v>-0.54265902924329623</v>
      </c>
      <c r="F34" s="130">
        <f t="shared" si="1"/>
        <v>-11.909212283044056</v>
      </c>
      <c r="G34" s="23">
        <f t="shared" si="3"/>
        <v>172.2722718857143</v>
      </c>
      <c r="H34" s="6"/>
      <c r="I34" s="81"/>
      <c r="J34" s="24">
        <v>199.02</v>
      </c>
      <c r="K34" s="24">
        <v>224.7</v>
      </c>
      <c r="L34" s="39"/>
      <c r="M34" s="97">
        <v>27</v>
      </c>
      <c r="N34" s="39"/>
      <c r="O34" s="6"/>
      <c r="P34" s="38"/>
      <c r="Q34" s="38"/>
      <c r="R34" s="38"/>
      <c r="S34" s="107">
        <v>44255</v>
      </c>
      <c r="T34" s="108"/>
      <c r="U34" s="108"/>
    </row>
    <row r="35" spans="2:21" s="17" customFormat="1" ht="15" customHeight="1" x14ac:dyDescent="0.35">
      <c r="B35" s="18" t="s">
        <v>19</v>
      </c>
      <c r="C35" s="43">
        <v>26</v>
      </c>
      <c r="D35" s="19">
        <v>171.35</v>
      </c>
      <c r="E35" s="127">
        <f t="shared" si="4"/>
        <v>1.049713982426141</v>
      </c>
      <c r="F35" s="127">
        <f t="shared" si="1"/>
        <v>0.8178394916450884</v>
      </c>
      <c r="G35" s="19">
        <f t="shared" si="3"/>
        <v>149.13031114285715</v>
      </c>
      <c r="H35" s="6"/>
      <c r="I35" s="80"/>
      <c r="J35" s="20">
        <v>169.57</v>
      </c>
      <c r="K35" s="20">
        <v>169.96</v>
      </c>
      <c r="L35" s="37"/>
      <c r="M35" s="96"/>
      <c r="N35" s="37"/>
      <c r="O35" s="6"/>
      <c r="P35" s="38"/>
      <c r="Q35" s="38"/>
      <c r="R35" s="38"/>
      <c r="S35" s="107">
        <v>44248</v>
      </c>
      <c r="T35" s="108"/>
      <c r="U35" s="108"/>
    </row>
    <row r="36" spans="2:21" s="17" customFormat="1" ht="15" customHeight="1" x14ac:dyDescent="0.35">
      <c r="B36" s="22" t="s">
        <v>21</v>
      </c>
      <c r="C36" s="44">
        <v>27</v>
      </c>
      <c r="D36" s="23">
        <v>205.86</v>
      </c>
      <c r="E36" s="130">
        <f t="shared" si="4"/>
        <v>-0.28095330362332049</v>
      </c>
      <c r="F36" s="130">
        <f t="shared" si="1"/>
        <v>-3.987687141457954</v>
      </c>
      <c r="G36" s="23">
        <f>IF(D36="na","na",D36*$D$41)</f>
        <v>179.16525154285716</v>
      </c>
      <c r="H36" s="6"/>
      <c r="I36" s="81"/>
      <c r="J36" s="24">
        <v>206.44</v>
      </c>
      <c r="K36" s="24">
        <v>214.41</v>
      </c>
      <c r="L36" s="39"/>
      <c r="M36" s="97"/>
      <c r="N36" s="39"/>
      <c r="O36" s="6"/>
      <c r="P36" s="38"/>
      <c r="Q36" s="38"/>
      <c r="R36" s="38"/>
      <c r="S36" s="107">
        <v>44241</v>
      </c>
      <c r="T36" s="108"/>
      <c r="U36" s="108"/>
    </row>
    <row r="37" spans="2:21" s="17" customFormat="1" ht="15" customHeight="1" x14ac:dyDescent="0.35">
      <c r="B37" s="18" t="s">
        <v>13</v>
      </c>
      <c r="C37" s="43">
        <v>28</v>
      </c>
      <c r="D37" s="19">
        <v>258.30380000000002</v>
      </c>
      <c r="E37" s="127">
        <f t="shared" si="4"/>
        <v>0.11647137846686917</v>
      </c>
      <c r="F37" s="127">
        <f t="shared" si="1"/>
        <v>-1.5817931663029867</v>
      </c>
      <c r="G37" s="19">
        <f>IF(D37="na","na",D37*$D$41)</f>
        <v>224.80843923771434</v>
      </c>
      <c r="H37" s="6"/>
      <c r="I37" s="80"/>
      <c r="J37" s="20">
        <v>258.00330000000002</v>
      </c>
      <c r="K37" s="20">
        <v>262.45530000000002</v>
      </c>
      <c r="L37" s="37"/>
      <c r="M37" s="96"/>
      <c r="N37" s="90"/>
      <c r="O37" s="6"/>
      <c r="P37" s="38"/>
      <c r="Q37" s="38"/>
      <c r="R37" s="38"/>
      <c r="S37" s="107">
        <v>44234</v>
      </c>
      <c r="T37" s="108"/>
      <c r="U37" s="108"/>
    </row>
    <row r="38" spans="2:21" s="17" customFormat="1" ht="15" customHeight="1" x14ac:dyDescent="0.35">
      <c r="B38" s="22" t="s">
        <v>14</v>
      </c>
      <c r="C38" s="44">
        <v>29</v>
      </c>
      <c r="D38" s="23">
        <v>214.87357770818147</v>
      </c>
      <c r="E38" s="130">
        <f t="shared" si="4"/>
        <v>-1.0627622925842246</v>
      </c>
      <c r="F38" s="130">
        <f t="shared" si="1"/>
        <v>-12.47206377340963</v>
      </c>
      <c r="G38" s="23">
        <f>IF(D38="na","na",D38*$D$41)</f>
        <v>187.01</v>
      </c>
      <c r="H38" s="6"/>
      <c r="I38" s="81"/>
      <c r="J38" s="24">
        <v>217.18170295356421</v>
      </c>
      <c r="K38" s="24">
        <v>245.49142476285692</v>
      </c>
      <c r="L38" s="39"/>
      <c r="M38" s="97"/>
      <c r="N38" s="39"/>
      <c r="O38" s="88"/>
      <c r="P38" s="38"/>
      <c r="Q38" s="38"/>
      <c r="R38" s="38"/>
      <c r="S38" s="107">
        <v>44227</v>
      </c>
      <c r="T38" s="108"/>
      <c r="U38" s="109" t="e">
        <v>#N/A</v>
      </c>
    </row>
    <row r="39" spans="2:21" s="17" customFormat="1" ht="15" customHeight="1" x14ac:dyDescent="0.35">
      <c r="B39" s="61" t="s">
        <v>50</v>
      </c>
      <c r="C39" s="62">
        <v>31</v>
      </c>
      <c r="D39" s="132">
        <v>169.53625356027786</v>
      </c>
      <c r="E39" s="133">
        <f t="shared" ref="E39" si="5">IF(D39="na","na",IF(D39="","",IF(J39="","",D39/J39*100-100)))</f>
        <v>0.86139831762264407</v>
      </c>
      <c r="F39" s="133">
        <f t="shared" si="1"/>
        <v>-16.804973301212044</v>
      </c>
      <c r="G39" s="132">
        <f>IF(D39="na","na",D39*$D$41)</f>
        <v>147.55176097717282</v>
      </c>
      <c r="H39" s="82"/>
      <c r="I39" s="83"/>
      <c r="J39" s="63">
        <v>168.08834339812663</v>
      </c>
      <c r="K39" s="63">
        <v>203.78171663324653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0.87032571428571437</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A7" sqref="A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66</v>
      </c>
    </row>
    <row r="2" spans="1:15421" s="29" customFormat="1" ht="21" customHeight="1" x14ac:dyDescent="0.4">
      <c r="A2" s="49" t="s">
        <v>73</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71</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46117</v>
      </c>
      <c r="F7" s="144"/>
      <c r="G7" s="145"/>
      <c r="H7" s="77"/>
      <c r="I7" s="36"/>
      <c r="J7" s="36"/>
      <c r="K7" s="36"/>
      <c r="L7" s="36"/>
      <c r="M7" s="93"/>
      <c r="N7" s="36"/>
      <c r="O7" s="36"/>
      <c r="Q7" s="36"/>
      <c r="R7" s="89"/>
      <c r="S7" s="93"/>
      <c r="T7" s="93" t="s">
        <v>59</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0" t="s">
        <v>42</v>
      </c>
      <c r="K9" s="141"/>
      <c r="L9" s="11"/>
      <c r="M9" s="94"/>
      <c r="N9" s="11"/>
      <c r="O9" s="11"/>
      <c r="P9" s="12"/>
      <c r="Q9" s="12"/>
      <c r="R9" s="12"/>
      <c r="S9" s="103"/>
      <c r="T9" s="104"/>
      <c r="U9" s="104"/>
      <c r="V9" s="12"/>
      <c r="W9" s="12"/>
      <c r="X9" s="12"/>
      <c r="Y9" s="13"/>
      <c r="Z9" s="12"/>
      <c r="AA9" s="12"/>
    </row>
    <row r="10" spans="1:15421" s="25" customFormat="1" ht="20.149999999999999" customHeight="1" x14ac:dyDescent="0.35">
      <c r="B10" s="26" t="s">
        <v>74</v>
      </c>
      <c r="C10" s="50"/>
      <c r="D10" s="123" t="s">
        <v>0</v>
      </c>
      <c r="E10" s="124" t="s">
        <v>27</v>
      </c>
      <c r="F10" s="125" t="s">
        <v>28</v>
      </c>
      <c r="G10" s="139" t="s">
        <v>5</v>
      </c>
      <c r="H10" s="85"/>
      <c r="I10" s="86"/>
      <c r="J10" s="112">
        <f>$D$7-7</f>
        <v>46110</v>
      </c>
      <c r="K10" s="112">
        <f>$D$7-364</f>
        <v>45753</v>
      </c>
      <c r="L10" s="40"/>
      <c r="M10" s="99"/>
      <c r="N10" s="40"/>
      <c r="O10" s="6"/>
      <c r="P10" s="6"/>
      <c r="Q10" s="6"/>
      <c r="R10" s="6"/>
      <c r="S10" s="101">
        <v>44115</v>
      </c>
      <c r="T10" s="91"/>
      <c r="U10" s="91"/>
      <c r="V10" s="6"/>
    </row>
    <row r="11" spans="1:15421" s="25" customFormat="1" ht="15" customHeight="1" x14ac:dyDescent="0.35">
      <c r="B11" s="18" t="s">
        <v>45</v>
      </c>
      <c r="C11" s="19"/>
      <c r="D11" s="19">
        <v>1.18</v>
      </c>
      <c r="E11" s="127" t="str">
        <f>IF(J11="","na",IF(D11/J11*100-100&lt;0.05,IF(D11/J11*100-100&gt;-0.05,"no change",D11/J11*100-100),D11/J11*100-100))</f>
        <v>no change</v>
      </c>
      <c r="F11" s="127">
        <f>IF(K11="","na",IF(D11/K11*100-100&lt;0.05,IF(D11/K11*100-100&gt;-0.05,"-",D11/K11*100-100),D11/K11*100-100))</f>
        <v>-11.278195488721806</v>
      </c>
      <c r="G11" s="19">
        <v>102.69843428571428</v>
      </c>
      <c r="H11" s="128"/>
      <c r="I11" s="129"/>
      <c r="J11" s="19">
        <v>1.18</v>
      </c>
      <c r="K11" s="19">
        <v>1.33</v>
      </c>
      <c r="L11" s="37"/>
      <c r="M11" s="100"/>
      <c r="N11" s="37"/>
      <c r="O11" s="6"/>
      <c r="P11" s="6"/>
      <c r="Q11" s="6"/>
      <c r="R11" s="6"/>
      <c r="S11" s="101">
        <v>44101</v>
      </c>
      <c r="T11" s="91"/>
      <c r="U11" s="91"/>
      <c r="V11" s="6"/>
    </row>
    <row r="12" spans="1:15421" s="17" customFormat="1" ht="15" customHeight="1" x14ac:dyDescent="0.35">
      <c r="B12" s="22" t="s">
        <v>60</v>
      </c>
      <c r="C12" s="23"/>
      <c r="D12" s="23">
        <v>0.70258282830213925</v>
      </c>
      <c r="E12" s="130" t="str">
        <f>IF(J12="","na",IF(D12/J12*100-100&lt;0.05,IF(D12/J12*100-100&gt;-0.05,"no change",D12/J12*100-100),D12/J12*100-100))</f>
        <v>no change</v>
      </c>
      <c r="F12" s="130">
        <f>IF(K12="","na",IF(D12/K12*100-100&lt;0.05,IF(D12/K12*100-100&gt;-0.05,"-",D12/K12*100-100),D12/K12*100-100))</f>
        <v>-28.187372967446407</v>
      </c>
      <c r="G12" s="23">
        <v>61.147590188693677</v>
      </c>
      <c r="H12" s="128"/>
      <c r="I12" s="131"/>
      <c r="J12" s="23">
        <v>0.70265133771430877</v>
      </c>
      <c r="K12" s="23">
        <v>0.97835555853380696</v>
      </c>
      <c r="L12" s="39"/>
      <c r="M12" s="98"/>
      <c r="N12" s="39"/>
      <c r="O12" s="6"/>
      <c r="P12" s="38"/>
      <c r="Q12" s="38"/>
      <c r="R12" s="38"/>
      <c r="S12" s="107">
        <v>44094</v>
      </c>
      <c r="T12" s="108"/>
      <c r="U12" s="108"/>
      <c r="V12" s="38"/>
      <c r="AB12" s="21"/>
    </row>
    <row r="13" spans="1:15421" s="25" customFormat="1" ht="15" customHeight="1" x14ac:dyDescent="0.35">
      <c r="B13" s="18" t="s">
        <v>46</v>
      </c>
      <c r="C13" s="19"/>
      <c r="D13" s="19">
        <v>1.27</v>
      </c>
      <c r="E13" s="127">
        <f>IF(J13="","na",IF(D13/J13*100-100&lt;0.05,IF(D13/J13*100-100&gt;-0.05,"-",D13/J13*100-100),D13/J13*100-100))</f>
        <v>0.79365079365078373</v>
      </c>
      <c r="F13" s="127">
        <f>IF(K13="","na",IF(D13/K13*100-100&lt;0.05,IF(D13/K13*100-100&gt;-0.05,"-",D13/K13*100-100),D13/K13*100-100))</f>
        <v>-7.299270072992698</v>
      </c>
      <c r="G13" s="19">
        <v>110.53136571428573</v>
      </c>
      <c r="H13" s="128"/>
      <c r="I13" s="129"/>
      <c r="J13" s="19">
        <v>1.26</v>
      </c>
      <c r="K13" s="19">
        <v>1.37</v>
      </c>
      <c r="L13" s="37"/>
      <c r="M13" s="100"/>
      <c r="N13" s="37"/>
      <c r="O13" s="6"/>
      <c r="P13" s="6"/>
      <c r="Q13" s="6"/>
      <c r="R13" s="6"/>
      <c r="S13" s="101">
        <v>44087</v>
      </c>
      <c r="T13" s="91"/>
      <c r="U13" s="91"/>
      <c r="V13" s="6"/>
    </row>
    <row r="14" spans="1:15421" s="17" customFormat="1" ht="15" customHeight="1" x14ac:dyDescent="0.35">
      <c r="B14" s="22" t="s">
        <v>47</v>
      </c>
      <c r="C14" s="23"/>
      <c r="D14" s="23">
        <v>0.93600000000000005</v>
      </c>
      <c r="E14" s="130" t="str">
        <f>IF(J14="","na",IF(D14/J14*100-100&lt;0.05,IF(D14/J14*100-100&gt;-0.05,"no change",D14/J14*100-100),D14/J14*100-100))</f>
        <v>no change</v>
      </c>
      <c r="F14" s="130">
        <f>IF(K14="","na",IF(D14/K14*100-100&lt;0.05,IF(D14/K14*100-100&gt;-0.05,"-",D14/K14*100-100),D14/K14*100-100))</f>
        <v>-22.962962962962962</v>
      </c>
      <c r="G14" s="23">
        <v>81.462486857142864</v>
      </c>
      <c r="H14" s="128"/>
      <c r="I14" s="131"/>
      <c r="J14" s="23">
        <v>0.93600000000000005</v>
      </c>
      <c r="K14" s="23">
        <v>1.2150000000000001</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0.87032571428571437</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ignoredErrors>
    <ignoredError sqref="E13"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51"/>
      <c r="B1" s="151"/>
      <c r="C1" s="151"/>
      <c r="D1" s="151"/>
      <c r="E1" s="151"/>
      <c r="F1" s="151"/>
      <c r="G1" s="151"/>
      <c r="H1" s="151"/>
      <c r="I1" s="151"/>
      <c r="J1" s="151"/>
      <c r="K1" s="151"/>
    </row>
    <row r="2" spans="1:11" s="1" customFormat="1" ht="15" customHeight="1" x14ac:dyDescent="0.35">
      <c r="A2" s="152" t="s">
        <v>29</v>
      </c>
      <c r="B2" s="152"/>
      <c r="C2" s="152"/>
      <c r="D2" s="152"/>
      <c r="E2" s="152"/>
      <c r="F2" s="152"/>
      <c r="G2" s="152"/>
      <c r="H2" s="152"/>
      <c r="I2" s="152"/>
      <c r="J2" s="152"/>
      <c r="K2" s="152"/>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67</v>
      </c>
    </row>
    <row r="7" spans="1:11" s="1" customFormat="1" ht="15" customHeight="1" x14ac:dyDescent="0.25">
      <c r="A7" s="5" t="s">
        <v>51</v>
      </c>
    </row>
    <row r="8" spans="1:11" s="1" customFormat="1" ht="15" customHeight="1" x14ac:dyDescent="0.25">
      <c r="A8" s="5"/>
    </row>
    <row r="9" spans="1:11" s="1" customFormat="1" ht="15.75" customHeight="1" x14ac:dyDescent="0.25">
      <c r="A9" s="147" t="s">
        <v>61</v>
      </c>
      <c r="B9" s="147"/>
      <c r="C9" s="147"/>
      <c r="D9" s="147"/>
      <c r="E9" s="147"/>
      <c r="F9" s="147"/>
      <c r="G9" s="147"/>
      <c r="H9" s="147"/>
      <c r="I9" s="147"/>
      <c r="J9" s="147"/>
      <c r="K9" s="147"/>
    </row>
    <row r="10" spans="1:11" s="1" customFormat="1" ht="15.75" customHeight="1" x14ac:dyDescent="0.25">
      <c r="A10" s="147"/>
      <c r="B10" s="147"/>
      <c r="C10" s="147"/>
      <c r="D10" s="147"/>
      <c r="E10" s="147"/>
      <c r="F10" s="147"/>
      <c r="G10" s="147"/>
      <c r="H10" s="147"/>
      <c r="I10" s="147"/>
      <c r="J10" s="147"/>
      <c r="K10" s="147"/>
    </row>
    <row r="11" spans="1:11" s="1" customFormat="1" ht="15.75" customHeight="1" x14ac:dyDescent="0.25">
      <c r="A11" s="147"/>
      <c r="B11" s="147"/>
      <c r="C11" s="147"/>
      <c r="D11" s="147"/>
      <c r="E11" s="147"/>
      <c r="F11" s="147"/>
      <c r="G11" s="147"/>
      <c r="H11" s="147"/>
      <c r="I11" s="147"/>
      <c r="J11" s="147"/>
      <c r="K11" s="147"/>
    </row>
    <row r="12" spans="1:11" s="1" customFormat="1" ht="15.75" customHeight="1" x14ac:dyDescent="0.25">
      <c r="A12" s="147"/>
      <c r="B12" s="147"/>
      <c r="C12" s="147"/>
      <c r="D12" s="147"/>
      <c r="E12" s="147"/>
      <c r="F12" s="147"/>
      <c r="G12" s="147"/>
      <c r="H12" s="147"/>
      <c r="I12" s="147"/>
      <c r="J12" s="147"/>
      <c r="K12" s="147"/>
    </row>
    <row r="13" spans="1:11" s="1" customFormat="1" ht="15.75" customHeight="1" x14ac:dyDescent="0.25">
      <c r="A13" s="147"/>
      <c r="B13" s="147"/>
      <c r="C13" s="147"/>
      <c r="D13" s="147"/>
      <c r="E13" s="147"/>
      <c r="F13" s="147"/>
      <c r="G13" s="147"/>
      <c r="H13" s="147"/>
      <c r="I13" s="147"/>
      <c r="J13" s="147"/>
      <c r="K13" s="147"/>
    </row>
    <row r="14" spans="1:11" s="1" customFormat="1" ht="23.25" customHeight="1" x14ac:dyDescent="0.25">
      <c r="A14" s="147"/>
      <c r="B14" s="147"/>
      <c r="C14" s="147"/>
      <c r="D14" s="147"/>
      <c r="E14" s="147"/>
      <c r="F14" s="147"/>
      <c r="G14" s="147"/>
      <c r="H14" s="147"/>
      <c r="I14" s="147"/>
      <c r="J14" s="147"/>
      <c r="K14" s="147"/>
    </row>
    <row r="15" spans="1:11" s="1" customFormat="1" ht="23.25" customHeight="1" x14ac:dyDescent="0.25">
      <c r="A15" s="147" t="s">
        <v>65</v>
      </c>
      <c r="B15" s="147"/>
      <c r="C15" s="147"/>
      <c r="D15" s="147"/>
      <c r="E15" s="147"/>
      <c r="F15" s="147"/>
      <c r="G15" s="147"/>
      <c r="H15" s="147"/>
      <c r="I15" s="147"/>
      <c r="J15" s="147"/>
      <c r="K15" s="147"/>
    </row>
    <row r="16" spans="1:11" s="1" customFormat="1" ht="27" customHeight="1" x14ac:dyDescent="0.25">
      <c r="A16" s="147"/>
      <c r="B16" s="147"/>
      <c r="C16" s="147"/>
      <c r="D16" s="147"/>
      <c r="E16" s="147"/>
      <c r="F16" s="147"/>
      <c r="G16" s="147"/>
      <c r="H16" s="147"/>
      <c r="I16" s="147"/>
      <c r="J16" s="147"/>
      <c r="K16" s="147"/>
    </row>
    <row r="18" spans="1:11" s="1" customFormat="1" ht="15" customHeight="1" x14ac:dyDescent="0.25">
      <c r="A18" s="154" t="s">
        <v>54</v>
      </c>
      <c r="B18" s="154"/>
      <c r="C18" s="154"/>
      <c r="D18" s="154"/>
      <c r="E18" s="154"/>
      <c r="F18" s="154"/>
      <c r="G18" s="154"/>
      <c r="H18" s="154"/>
      <c r="I18" s="154"/>
      <c r="J18" s="154"/>
      <c r="K18" s="154"/>
    </row>
    <row r="19" spans="1:11" ht="15" customHeight="1" thickBot="1" x14ac:dyDescent="0.4">
      <c r="A19" s="151"/>
      <c r="B19" s="151"/>
      <c r="C19" s="151"/>
      <c r="D19" s="151"/>
      <c r="E19" s="151"/>
      <c r="F19" s="151"/>
      <c r="G19" s="151"/>
      <c r="H19" s="151"/>
      <c r="I19" s="151"/>
      <c r="J19" s="151"/>
      <c r="K19" s="151"/>
    </row>
    <row r="20" spans="1:11" s="1" customFormat="1" ht="15" customHeight="1" x14ac:dyDescent="0.35">
      <c r="A20" s="152" t="s">
        <v>31</v>
      </c>
      <c r="B20" s="152"/>
      <c r="C20" s="152"/>
      <c r="D20" s="152"/>
      <c r="E20" s="152"/>
      <c r="F20" s="152"/>
      <c r="G20" s="152"/>
      <c r="H20" s="152"/>
      <c r="I20" s="152"/>
      <c r="J20" s="152"/>
      <c r="K20" s="152"/>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48" t="s">
        <v>52</v>
      </c>
      <c r="B22" s="148"/>
      <c r="C22" s="148"/>
      <c r="D22" s="148"/>
      <c r="E22" s="148"/>
      <c r="F22" s="148"/>
      <c r="G22" s="148"/>
      <c r="H22" s="148"/>
      <c r="I22" s="148"/>
      <c r="J22" s="148"/>
      <c r="K22" s="148"/>
    </row>
    <row r="23" spans="1:11" s="1" customFormat="1" ht="15" customHeight="1" x14ac:dyDescent="0.25">
      <c r="A23" s="148"/>
      <c r="B23" s="148"/>
      <c r="C23" s="148"/>
      <c r="D23" s="148"/>
      <c r="E23" s="148"/>
      <c r="F23" s="148"/>
      <c r="G23" s="148"/>
      <c r="H23" s="148"/>
      <c r="I23" s="148"/>
      <c r="J23" s="148"/>
      <c r="K23" s="148"/>
    </row>
    <row r="24" spans="1:11" s="1" customFormat="1" ht="15" customHeight="1" x14ac:dyDescent="0.25">
      <c r="A24" s="148"/>
      <c r="B24" s="148"/>
      <c r="C24" s="148"/>
      <c r="D24" s="148"/>
      <c r="E24" s="148"/>
      <c r="F24" s="148"/>
      <c r="G24" s="148"/>
      <c r="H24" s="148"/>
      <c r="I24" s="148"/>
      <c r="J24" s="148"/>
      <c r="K24" s="148"/>
    </row>
    <row r="25" spans="1:11" s="1" customFormat="1" x14ac:dyDescent="0.25">
      <c r="A25" s="148"/>
      <c r="B25" s="148"/>
      <c r="C25" s="148"/>
      <c r="D25" s="148"/>
      <c r="E25" s="148"/>
      <c r="F25" s="148"/>
      <c r="G25" s="148"/>
      <c r="H25" s="148"/>
      <c r="I25" s="148"/>
      <c r="J25" s="148"/>
      <c r="K25" s="148"/>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53" t="s">
        <v>53</v>
      </c>
      <c r="B27" s="153"/>
      <c r="C27" s="153"/>
      <c r="D27" s="153"/>
      <c r="E27" s="153"/>
      <c r="F27" s="153"/>
      <c r="G27" s="153"/>
      <c r="H27" s="153"/>
      <c r="I27" s="153"/>
      <c r="J27" s="153"/>
      <c r="K27" s="153"/>
    </row>
    <row r="28" spans="1:11" s="1" customFormat="1" ht="15" customHeight="1" x14ac:dyDescent="0.25">
      <c r="A28" s="153"/>
      <c r="B28" s="153"/>
      <c r="C28" s="153"/>
      <c r="D28" s="153"/>
      <c r="E28" s="153"/>
      <c r="F28" s="153"/>
      <c r="G28" s="153"/>
      <c r="H28" s="153"/>
      <c r="I28" s="153"/>
      <c r="J28" s="153"/>
      <c r="K28" s="153"/>
    </row>
    <row r="29" spans="1:11" s="1" customFormat="1" ht="15" customHeight="1" x14ac:dyDescent="0.25">
      <c r="A29" s="153"/>
      <c r="B29" s="153"/>
      <c r="C29" s="153"/>
      <c r="D29" s="153"/>
      <c r="E29" s="153"/>
      <c r="F29" s="153"/>
      <c r="G29" s="153"/>
      <c r="H29" s="153"/>
      <c r="I29" s="153"/>
      <c r="J29" s="153"/>
      <c r="K29" s="153"/>
    </row>
    <row r="30" spans="1:11" s="1" customFormat="1" ht="15" customHeight="1" x14ac:dyDescent="0.25">
      <c r="A30" s="153"/>
      <c r="B30" s="153"/>
      <c r="C30" s="153"/>
      <c r="D30" s="153"/>
      <c r="E30" s="153"/>
      <c r="F30" s="153"/>
      <c r="G30" s="153"/>
      <c r="H30" s="153"/>
      <c r="I30" s="153"/>
      <c r="J30" s="153"/>
      <c r="K30" s="153"/>
    </row>
    <row r="31" spans="1:11" s="1" customFormat="1" ht="18.649999999999999" customHeight="1" x14ac:dyDescent="0.25">
      <c r="A31" s="153"/>
      <c r="B31" s="153"/>
      <c r="C31" s="153"/>
      <c r="D31" s="153"/>
      <c r="E31" s="153"/>
      <c r="F31" s="153"/>
      <c r="G31" s="153"/>
      <c r="H31" s="153"/>
      <c r="I31" s="153"/>
      <c r="J31" s="153"/>
      <c r="K31" s="153"/>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7" t="s">
        <v>72</v>
      </c>
      <c r="B33" s="147"/>
      <c r="C33" s="147"/>
      <c r="D33" s="147"/>
      <c r="E33" s="147"/>
      <c r="F33" s="147"/>
      <c r="G33" s="147"/>
      <c r="H33" s="147"/>
      <c r="I33" s="147"/>
      <c r="J33" s="147"/>
      <c r="K33" s="147"/>
    </row>
    <row r="34" spans="1:12" s="1" customFormat="1" ht="15" customHeight="1" thickBot="1" x14ac:dyDescent="0.3">
      <c r="A34" s="151"/>
      <c r="B34" s="151"/>
      <c r="C34" s="151"/>
      <c r="D34" s="151"/>
      <c r="E34" s="151"/>
      <c r="F34" s="151"/>
      <c r="G34" s="151"/>
      <c r="H34" s="151"/>
      <c r="I34" s="151"/>
      <c r="J34" s="151"/>
      <c r="K34" s="151"/>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57</v>
      </c>
      <c r="B37" s="74" t="s">
        <v>58</v>
      </c>
      <c r="C37" s="68"/>
      <c r="D37" s="68"/>
      <c r="E37" s="68"/>
      <c r="F37" s="68"/>
      <c r="G37" s="68"/>
      <c r="H37" s="68"/>
      <c r="I37" s="68"/>
      <c r="J37" s="68"/>
      <c r="K37" s="68"/>
    </row>
    <row r="38" spans="1:12" s="1" customFormat="1" ht="15" customHeight="1" x14ac:dyDescent="0.25">
      <c r="A38" s="149" t="s">
        <v>33</v>
      </c>
      <c r="B38" s="150" t="s">
        <v>63</v>
      </c>
      <c r="C38" s="150"/>
      <c r="D38" s="150"/>
      <c r="E38" s="150"/>
      <c r="F38" s="150"/>
      <c r="G38" s="150"/>
      <c r="H38" s="150"/>
      <c r="I38" s="150"/>
      <c r="J38" s="72"/>
      <c r="K38" s="72"/>
    </row>
    <row r="39" spans="1:12" s="1" customFormat="1" ht="15" customHeight="1" x14ac:dyDescent="0.25">
      <c r="A39" s="149"/>
      <c r="B39" s="150"/>
      <c r="C39" s="150"/>
      <c r="D39" s="150"/>
      <c r="E39" s="150"/>
      <c r="F39" s="150"/>
      <c r="G39" s="150"/>
      <c r="H39" s="150"/>
      <c r="I39" s="150"/>
      <c r="J39" s="72"/>
      <c r="K39" s="72"/>
    </row>
    <row r="40" spans="1:12" s="1" customFormat="1" ht="15" customHeight="1" x14ac:dyDescent="0.25">
      <c r="A40" s="111"/>
      <c r="B40" s="150"/>
      <c r="C40" s="150"/>
      <c r="D40" s="150"/>
      <c r="E40" s="150"/>
      <c r="F40" s="150"/>
      <c r="G40" s="150"/>
      <c r="H40" s="150"/>
      <c r="I40" s="150"/>
      <c r="J40" s="72"/>
      <c r="K40" s="72"/>
    </row>
    <row r="41" spans="1:12" s="1" customFormat="1" ht="15" customHeight="1" x14ac:dyDescent="0.25">
      <c r="A41" s="111"/>
      <c r="B41" s="150"/>
      <c r="C41" s="150"/>
      <c r="D41" s="150"/>
      <c r="E41" s="150"/>
      <c r="F41" s="150"/>
      <c r="G41" s="150"/>
      <c r="H41" s="150"/>
      <c r="I41" s="150"/>
      <c r="J41" s="72"/>
      <c r="K41" s="72"/>
    </row>
    <row r="42" spans="1:12" s="1" customFormat="1" ht="17.5" customHeight="1" x14ac:dyDescent="0.25">
      <c r="A42" s="111"/>
      <c r="B42" s="150"/>
      <c r="C42" s="150"/>
      <c r="D42" s="150"/>
      <c r="E42" s="150"/>
      <c r="F42" s="150"/>
      <c r="G42" s="150"/>
      <c r="H42" s="150"/>
      <c r="I42" s="150"/>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7" t="s">
        <v>62</v>
      </c>
      <c r="C44" s="147"/>
      <c r="D44" s="147"/>
      <c r="E44" s="147"/>
      <c r="F44" s="147"/>
      <c r="G44" s="147"/>
      <c r="H44" s="147"/>
      <c r="I44" s="147"/>
      <c r="J44" s="147"/>
      <c r="K44" s="147"/>
      <c r="L44" s="147"/>
    </row>
    <row r="45" spans="1:12" s="1" customFormat="1" ht="15" customHeight="1" x14ac:dyDescent="0.25">
      <c r="A45" s="72" t="s">
        <v>35</v>
      </c>
      <c r="B45" s="73" t="s">
        <v>56</v>
      </c>
      <c r="C45" s="69"/>
      <c r="D45" s="69"/>
      <c r="E45" s="69"/>
      <c r="F45" s="69"/>
      <c r="G45" s="69"/>
      <c r="H45" s="69"/>
      <c r="I45" s="69"/>
      <c r="J45" s="69"/>
      <c r="K45" s="69"/>
    </row>
    <row r="46" spans="1:12" x14ac:dyDescent="0.35">
      <c r="A46" s="72" t="s">
        <v>36</v>
      </c>
      <c r="B46" s="146" t="s">
        <v>37</v>
      </c>
      <c r="C46" s="146"/>
      <c r="D46" s="146"/>
      <c r="E46" s="146"/>
      <c r="F46" s="146"/>
      <c r="G46" s="146"/>
      <c r="H46" s="146"/>
      <c r="I46" s="146"/>
      <c r="J46" s="146"/>
      <c r="K46" s="146"/>
    </row>
  </sheetData>
  <mergeCells count="15">
    <mergeCell ref="A1:K1"/>
    <mergeCell ref="A2:K2"/>
    <mergeCell ref="A19:K19"/>
    <mergeCell ref="A20:K20"/>
    <mergeCell ref="A34:K34"/>
    <mergeCell ref="A27:K31"/>
    <mergeCell ref="A9:K14"/>
    <mergeCell ref="A18:K18"/>
    <mergeCell ref="A15:K16"/>
    <mergeCell ref="B46:K46"/>
    <mergeCell ref="A33:K33"/>
    <mergeCell ref="A22:K25"/>
    <mergeCell ref="A38:A39"/>
    <mergeCell ref="B44:L44"/>
    <mergeCell ref="B38:I42"/>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2026-04-10T08:28:56Z</dcterms:modified>
</cp:coreProperties>
</file>